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36" yWindow="48" windowWidth="2976" windowHeight="8700"/>
  </bookViews>
  <sheets>
    <sheet name="Group" sheetId="1" r:id="rId1"/>
    <sheet name="North + West" sheetId="2" r:id="rId2"/>
    <sheet name="South + East" sheetId="4" r:id="rId3"/>
    <sheet name="International + Special Divisio" sheetId="3" r:id="rId4"/>
    <sheet name="Other" sheetId="5" r:id="rId5"/>
  </sheets>
  <externalReferences>
    <externalReference r:id="rId6"/>
  </externalReferences>
  <definedNames>
    <definedName name="_xlnm.Print_Area" localSheetId="0">Group!$A$1:$K$216</definedName>
    <definedName name="_xlnm.Print_Area" localSheetId="3">'International + Special Divisio'!$A$1:$J$101</definedName>
    <definedName name="_xlnm.Print_Area" localSheetId="1">'North + West'!$A$1:$J$101</definedName>
    <definedName name="_xlnm.Print_Area" localSheetId="4">Other!$A$1:$J$101</definedName>
    <definedName name="_xlnm.Print_Area" localSheetId="2">'South + East'!$A$1:$J$101</definedName>
    <definedName name="_xlnm.Print_Titles" localSheetId="0">Group!$1:$1</definedName>
    <definedName name="_xlnm.Print_Titles" localSheetId="3">'International + Special Divisio'!$1:$1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</definedNames>
  <calcPr calcId="145621"/>
</workbook>
</file>

<file path=xl/calcChain.xml><?xml version="1.0" encoding="utf-8"?>
<calcChain xmlns="http://schemas.openxmlformats.org/spreadsheetml/2006/main">
  <c r="C82" i="5" l="1"/>
  <c r="C17" i="2"/>
  <c r="C18" i="2"/>
  <c r="C20" i="2"/>
  <c r="C25" i="2"/>
  <c r="D70" i="1" l="1"/>
  <c r="D64" i="1"/>
  <c r="D60" i="1" s="1"/>
  <c r="D8" i="5" l="1"/>
  <c r="D8" i="3"/>
  <c r="D8" i="4"/>
  <c r="D8" i="2"/>
  <c r="D148" i="1"/>
  <c r="D123" i="1"/>
  <c r="D113" i="1"/>
  <c r="D111" i="1"/>
  <c r="D103" i="1"/>
  <c r="D112" i="1" s="1"/>
  <c r="D116" i="1" s="1"/>
  <c r="D66" i="1"/>
  <c r="D55" i="1"/>
  <c r="D52" i="1"/>
  <c r="D38" i="1"/>
  <c r="B13" i="1"/>
  <c r="D13" i="1"/>
  <c r="D15" i="1" s="1"/>
  <c r="D16" i="1"/>
  <c r="D17" i="1" s="1"/>
  <c r="D24" i="1" l="1"/>
  <c r="D25" i="1" s="1"/>
  <c r="D26" i="1"/>
  <c r="D27" i="1" s="1"/>
  <c r="D18" i="1"/>
  <c r="D48" i="1"/>
  <c r="D71" i="1"/>
  <c r="E39" i="1" l="1"/>
  <c r="E43" i="1"/>
  <c r="E47" i="1"/>
  <c r="E51" i="1"/>
  <c r="E59" i="1"/>
  <c r="E63" i="1"/>
  <c r="E67" i="1"/>
  <c r="E71" i="1"/>
  <c r="E40" i="1"/>
  <c r="E44" i="1"/>
  <c r="E56" i="1"/>
  <c r="E60" i="1"/>
  <c r="E68" i="1"/>
  <c r="E41" i="1"/>
  <c r="E45" i="1"/>
  <c r="E49" i="1"/>
  <c r="E53" i="1"/>
  <c r="E57" i="1"/>
  <c r="E61" i="1"/>
  <c r="E65" i="1"/>
  <c r="E69" i="1"/>
  <c r="E42" i="1"/>
  <c r="E46" i="1"/>
  <c r="E50" i="1"/>
  <c r="E58" i="1"/>
  <c r="E62" i="1"/>
  <c r="E70" i="1"/>
  <c r="E48" i="1"/>
  <c r="D76" i="1"/>
  <c r="E66" i="1"/>
  <c r="E52" i="1"/>
  <c r="E38" i="1"/>
  <c r="E55" i="1"/>
  <c r="D120" i="1"/>
  <c r="D20" i="1"/>
  <c r="E64" i="1"/>
  <c r="D22" i="1" l="1"/>
  <c r="D79" i="1"/>
  <c r="B48" i="1"/>
  <c r="B16" i="1"/>
  <c r="D29" i="1" l="1"/>
  <c r="D28" i="1"/>
  <c r="D34" i="1" s="1"/>
  <c r="C32" i="5"/>
  <c r="C88" i="3" l="1"/>
  <c r="C29" i="3"/>
  <c r="C27" i="3"/>
  <c r="C78" i="2"/>
  <c r="C60" i="3" l="1"/>
  <c r="C56" i="2"/>
  <c r="C88" i="5"/>
  <c r="C81" i="5"/>
  <c r="C80" i="5"/>
  <c r="C77" i="5"/>
  <c r="C76" i="5"/>
  <c r="C75" i="5"/>
  <c r="C74" i="5"/>
  <c r="C65" i="5"/>
  <c r="C64" i="5"/>
  <c r="C63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31" i="5"/>
  <c r="C30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9" i="5"/>
  <c r="C7" i="5"/>
  <c r="C6" i="5"/>
  <c r="C5" i="5"/>
  <c r="C95" i="3"/>
  <c r="C94" i="3"/>
  <c r="C93" i="3"/>
  <c r="C92" i="3"/>
  <c r="C91" i="3"/>
  <c r="C90" i="3"/>
  <c r="C89" i="3"/>
  <c r="C87" i="3"/>
  <c r="C86" i="3"/>
  <c r="C85" i="3"/>
  <c r="C83" i="3"/>
  <c r="C82" i="3"/>
  <c r="C81" i="3"/>
  <c r="C80" i="3"/>
  <c r="C79" i="3"/>
  <c r="C78" i="3"/>
  <c r="C77" i="3"/>
  <c r="C76" i="3"/>
  <c r="C75" i="3"/>
  <c r="C74" i="3"/>
  <c r="C65" i="3"/>
  <c r="C64" i="3"/>
  <c r="C63" i="3"/>
  <c r="C62" i="3"/>
  <c r="C61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34" i="3"/>
  <c r="C33" i="3"/>
  <c r="C32" i="3"/>
  <c r="C31" i="3"/>
  <c r="C30" i="3"/>
  <c r="C28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7" i="3"/>
  <c r="C6" i="3"/>
  <c r="C5" i="3"/>
  <c r="C95" i="4"/>
  <c r="C94" i="4"/>
  <c r="C93" i="4"/>
  <c r="C92" i="4"/>
  <c r="C91" i="4"/>
  <c r="C89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65" i="4"/>
  <c r="C64" i="4"/>
  <c r="C63" i="4"/>
  <c r="C62" i="4"/>
  <c r="C61" i="4"/>
  <c r="C60" i="4"/>
  <c r="C59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7" i="4"/>
  <c r="C6" i="4"/>
  <c r="C5" i="4"/>
  <c r="C93" i="2"/>
  <c r="C92" i="2"/>
  <c r="C91" i="2"/>
  <c r="C90" i="2"/>
  <c r="C88" i="2"/>
  <c r="C87" i="2"/>
  <c r="C86" i="2"/>
  <c r="C81" i="2"/>
  <c r="C79" i="2"/>
  <c r="C76" i="2"/>
  <c r="C75" i="2"/>
  <c r="C74" i="2"/>
  <c r="C65" i="2"/>
  <c r="C64" i="2"/>
  <c r="C63" i="2"/>
  <c r="C62" i="2"/>
  <c r="C61" i="2"/>
  <c r="C60" i="2"/>
  <c r="C59" i="2"/>
  <c r="C58" i="2"/>
  <c r="C57" i="2"/>
  <c r="C51" i="2"/>
  <c r="C49" i="2"/>
  <c r="C48" i="2"/>
  <c r="C46" i="2"/>
  <c r="C45" i="2"/>
  <c r="C44" i="2"/>
  <c r="C34" i="2"/>
  <c r="C33" i="2"/>
  <c r="C32" i="2"/>
  <c r="C31" i="2"/>
  <c r="C30" i="2"/>
  <c r="C29" i="2"/>
  <c r="C28" i="2"/>
  <c r="C27" i="2"/>
  <c r="C26" i="2"/>
  <c r="C15" i="2"/>
  <c r="C14" i="2"/>
  <c r="C13" i="2"/>
  <c r="C7" i="2"/>
  <c r="C6" i="2"/>
  <c r="C5" i="2"/>
  <c r="C119" i="1" l="1"/>
  <c r="C118" i="1"/>
  <c r="C117" i="1"/>
  <c r="C115" i="1"/>
  <c r="C114" i="1"/>
  <c r="C110" i="1"/>
  <c r="C108" i="1"/>
  <c r="C107" i="1"/>
  <c r="C106" i="1"/>
  <c r="C105" i="1"/>
  <c r="C104" i="1"/>
  <c r="C102" i="1"/>
  <c r="C101" i="1"/>
  <c r="C100" i="1"/>
  <c r="C99" i="1"/>
  <c r="C98" i="1"/>
  <c r="C97" i="1"/>
  <c r="C95" i="1"/>
  <c r="C94" i="1"/>
  <c r="C93" i="1"/>
  <c r="C92" i="1"/>
  <c r="C91" i="1"/>
  <c r="C90" i="1"/>
  <c r="C89" i="1"/>
  <c r="C88" i="1"/>
  <c r="C85" i="1"/>
  <c r="C84" i="1"/>
  <c r="C83" i="1"/>
  <c r="C82" i="1"/>
  <c r="C81" i="1"/>
  <c r="C80" i="1"/>
  <c r="C73" i="1"/>
  <c r="C156" i="1"/>
  <c r="C155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4" i="1"/>
  <c r="C33" i="1"/>
  <c r="C31" i="1"/>
  <c r="C21" i="1"/>
  <c r="C19" i="1"/>
  <c r="C16" i="1"/>
  <c r="C14" i="1"/>
  <c r="C12" i="1"/>
  <c r="C11" i="1"/>
  <c r="C10" i="1"/>
  <c r="C9" i="1"/>
  <c r="C8" i="1"/>
  <c r="C7" i="1"/>
  <c r="C6" i="1"/>
  <c r="C5" i="1"/>
  <c r="C35" i="1"/>
  <c r="B66" i="1" l="1"/>
  <c r="B76" i="1" l="1"/>
  <c r="D69" i="4"/>
  <c r="B60" i="1" l="1"/>
  <c r="B55" i="1"/>
  <c r="B71" i="1" l="1"/>
  <c r="C52" i="1" l="1"/>
  <c r="C54" i="1"/>
  <c r="C66" i="1"/>
  <c r="C46" i="1"/>
  <c r="B17" i="1"/>
  <c r="C17" i="1" s="1"/>
  <c r="B8" i="2" l="1"/>
  <c r="B100" i="4"/>
  <c r="B99" i="4"/>
  <c r="B98" i="4"/>
  <c r="B97" i="4"/>
  <c r="B96" i="4"/>
  <c r="B70" i="4"/>
  <c r="B69" i="4"/>
  <c r="C69" i="4" s="1"/>
  <c r="B68" i="4"/>
  <c r="B67" i="4"/>
  <c r="B66" i="4"/>
  <c r="B39" i="4"/>
  <c r="B38" i="4"/>
  <c r="B37" i="4"/>
  <c r="B36" i="4"/>
  <c r="B35" i="4"/>
  <c r="B8" i="4"/>
  <c r="B100" i="3"/>
  <c r="B99" i="3"/>
  <c r="B98" i="3"/>
  <c r="B97" i="3"/>
  <c r="B96" i="3"/>
  <c r="B70" i="3"/>
  <c r="B69" i="3"/>
  <c r="B68" i="3"/>
  <c r="B67" i="3"/>
  <c r="B66" i="3"/>
  <c r="B39" i="3"/>
  <c r="B38" i="3"/>
  <c r="B37" i="3"/>
  <c r="B36" i="3"/>
  <c r="B35" i="3"/>
  <c r="B8" i="3"/>
  <c r="B100" i="5"/>
  <c r="B99" i="5"/>
  <c r="B98" i="5"/>
  <c r="B97" i="5"/>
  <c r="B96" i="5"/>
  <c r="B70" i="5"/>
  <c r="B69" i="5"/>
  <c r="B68" i="5"/>
  <c r="B67" i="5"/>
  <c r="B66" i="5"/>
  <c r="B39" i="5"/>
  <c r="B38" i="5"/>
  <c r="B37" i="5"/>
  <c r="B36" i="5"/>
  <c r="B35" i="5"/>
  <c r="B8" i="5"/>
  <c r="B100" i="2"/>
  <c r="B99" i="2"/>
  <c r="B98" i="2"/>
  <c r="B97" i="2"/>
  <c r="B96" i="2"/>
  <c r="B70" i="2"/>
  <c r="B69" i="2"/>
  <c r="B68" i="2"/>
  <c r="B67" i="2"/>
  <c r="B66" i="2"/>
  <c r="B39" i="2"/>
  <c r="B38" i="2"/>
  <c r="B37" i="2"/>
  <c r="B36" i="2"/>
  <c r="B35" i="2"/>
  <c r="B215" i="1"/>
  <c r="B214" i="1"/>
  <c r="B213" i="1"/>
  <c r="B212" i="1"/>
  <c r="B211" i="1"/>
  <c r="B185" i="1"/>
  <c r="B184" i="1"/>
  <c r="B183" i="1"/>
  <c r="B182" i="1"/>
  <c r="B181" i="1"/>
  <c r="B152" i="1"/>
  <c r="B151" i="1"/>
  <c r="B150" i="1"/>
  <c r="B149" i="1"/>
  <c r="B148" i="1"/>
  <c r="B123" i="1"/>
  <c r="B111" i="1"/>
  <c r="C111" i="1" s="1"/>
  <c r="B103" i="1"/>
  <c r="C103" i="1" s="1"/>
  <c r="B38" i="1"/>
  <c r="B15" i="1"/>
  <c r="B18" i="1" s="1"/>
  <c r="B40" i="2" l="1"/>
  <c r="B186" i="1"/>
  <c r="B2" i="1" s="1"/>
  <c r="B71" i="4"/>
  <c r="B216" i="1"/>
  <c r="B3" i="1" s="1"/>
  <c r="B101" i="5"/>
  <c r="B71" i="5"/>
  <c r="B40" i="5"/>
  <c r="B101" i="2"/>
  <c r="B101" i="3"/>
  <c r="B71" i="3"/>
  <c r="B40" i="3"/>
  <c r="B71" i="2"/>
  <c r="B40" i="4"/>
  <c r="B101" i="4"/>
  <c r="B153" i="1"/>
  <c r="B24" i="1"/>
  <c r="B26" i="1"/>
  <c r="J10" i="5" s="1"/>
  <c r="B27" i="1" l="1"/>
  <c r="B4" i="5"/>
  <c r="B3" i="5"/>
  <c r="B4" i="3"/>
  <c r="B3" i="3"/>
  <c r="B4" i="4"/>
  <c r="B3" i="4"/>
  <c r="B41" i="4"/>
  <c r="B4" i="2"/>
  <c r="B3" i="2"/>
  <c r="B120" i="1"/>
  <c r="B20" i="1"/>
  <c r="B25" i="1"/>
  <c r="B41" i="5"/>
  <c r="B41" i="2"/>
  <c r="B41" i="3"/>
  <c r="B10" i="2" l="1"/>
  <c r="B10" i="3"/>
  <c r="B22" i="1"/>
  <c r="B79" i="1"/>
  <c r="C38" i="1"/>
  <c r="C43" i="1"/>
  <c r="C47" i="1"/>
  <c r="C51" i="1"/>
  <c r="C56" i="1"/>
  <c r="C60" i="1"/>
  <c r="C64" i="1"/>
  <c r="C68" i="1"/>
  <c r="C39" i="1"/>
  <c r="C40" i="1"/>
  <c r="C57" i="1"/>
  <c r="C65" i="1"/>
  <c r="C41" i="1"/>
  <c r="C49" i="1"/>
  <c r="C62" i="1"/>
  <c r="C70" i="1"/>
  <c r="C42" i="1"/>
  <c r="C50" i="1"/>
  <c r="C55" i="1"/>
  <c r="C59" i="1"/>
  <c r="C63" i="1"/>
  <c r="C67" i="1"/>
  <c r="C71" i="1"/>
  <c r="C44" i="1"/>
  <c r="C48" i="1"/>
  <c r="C61" i="1"/>
  <c r="C69" i="1"/>
  <c r="C45" i="1"/>
  <c r="C53" i="1"/>
  <c r="C58" i="1"/>
  <c r="B10" i="4"/>
  <c r="E87" i="4"/>
  <c r="F96" i="4"/>
  <c r="B86" i="1" l="1"/>
  <c r="C86" i="1" s="1"/>
  <c r="B28" i="1"/>
  <c r="B34" i="1" s="1"/>
  <c r="B29" i="1"/>
  <c r="F181" i="1"/>
  <c r="B96" i="1" l="1"/>
  <c r="F98" i="5"/>
  <c r="D98" i="5"/>
  <c r="C98" i="5" s="1"/>
  <c r="F68" i="5"/>
  <c r="D68" i="5"/>
  <c r="C68" i="5" s="1"/>
  <c r="F37" i="5"/>
  <c r="D37" i="5"/>
  <c r="C37" i="5" s="1"/>
  <c r="E80" i="5"/>
  <c r="E81" i="5"/>
  <c r="E86" i="5"/>
  <c r="E88" i="5"/>
  <c r="E93" i="5"/>
  <c r="E55" i="5"/>
  <c r="E56" i="5"/>
  <c r="E57" i="5"/>
  <c r="E58" i="5"/>
  <c r="E59" i="5"/>
  <c r="E60" i="5"/>
  <c r="E61" i="5"/>
  <c r="E30" i="5"/>
  <c r="E31" i="5"/>
  <c r="E28" i="3"/>
  <c r="E58" i="2"/>
  <c r="E58" i="3"/>
  <c r="E16" i="4"/>
  <c r="E17" i="4"/>
  <c r="E18" i="4"/>
  <c r="E19" i="4"/>
  <c r="E20" i="4"/>
  <c r="E21" i="4"/>
  <c r="E22" i="4"/>
  <c r="E23" i="4"/>
  <c r="E24" i="4"/>
  <c r="E16" i="3"/>
  <c r="E17" i="3"/>
  <c r="E18" i="3"/>
  <c r="E19" i="3"/>
  <c r="E20" i="3"/>
  <c r="E21" i="3"/>
  <c r="E22" i="3"/>
  <c r="E23" i="3"/>
  <c r="E24" i="3"/>
  <c r="E17" i="2"/>
  <c r="E18" i="2"/>
  <c r="E20" i="2"/>
  <c r="E21" i="2"/>
  <c r="F37" i="4"/>
  <c r="F37" i="3"/>
  <c r="F37" i="2"/>
  <c r="D37" i="4"/>
  <c r="C37" i="4" s="1"/>
  <c r="D37" i="3"/>
  <c r="C37" i="3" s="1"/>
  <c r="D37" i="2"/>
  <c r="C37" i="2" s="1"/>
  <c r="E94" i="4"/>
  <c r="E94" i="3"/>
  <c r="E77" i="4"/>
  <c r="E78" i="4"/>
  <c r="E79" i="4"/>
  <c r="E80" i="4"/>
  <c r="E81" i="4"/>
  <c r="E82" i="4"/>
  <c r="E83" i="4"/>
  <c r="E84" i="4"/>
  <c r="E85" i="4"/>
  <c r="E86" i="4"/>
  <c r="E89" i="4"/>
  <c r="E91" i="4"/>
  <c r="E92" i="4"/>
  <c r="E93" i="4"/>
  <c r="E77" i="3"/>
  <c r="E78" i="3"/>
  <c r="E79" i="3"/>
  <c r="E80" i="3"/>
  <c r="E81" i="3"/>
  <c r="E82" i="3"/>
  <c r="E83" i="3"/>
  <c r="E85" i="3"/>
  <c r="E86" i="3"/>
  <c r="E87" i="3"/>
  <c r="E89" i="3"/>
  <c r="E90" i="3"/>
  <c r="E91" i="3"/>
  <c r="E92" i="3"/>
  <c r="E93" i="3"/>
  <c r="E79" i="2"/>
  <c r="E81" i="2"/>
  <c r="E86" i="2"/>
  <c r="E87" i="2"/>
  <c r="E88" i="2"/>
  <c r="E89" i="2"/>
  <c r="E90" i="2"/>
  <c r="E91" i="2"/>
  <c r="E92" i="2"/>
  <c r="E93" i="2"/>
  <c r="F98" i="4"/>
  <c r="F98" i="3"/>
  <c r="F98" i="2"/>
  <c r="D98" i="4"/>
  <c r="C98" i="4" s="1"/>
  <c r="D98" i="3"/>
  <c r="C98" i="3" s="1"/>
  <c r="D98" i="2"/>
  <c r="C98" i="2" s="1"/>
  <c r="F68" i="4"/>
  <c r="F68" i="3"/>
  <c r="F68" i="2"/>
  <c r="D68" i="4"/>
  <c r="C68" i="4" s="1"/>
  <c r="D68" i="3"/>
  <c r="C68" i="3" s="1"/>
  <c r="D68" i="2"/>
  <c r="C68" i="2" s="1"/>
  <c r="E50" i="4"/>
  <c r="E51" i="4"/>
  <c r="E52" i="4"/>
  <c r="E53" i="4"/>
  <c r="E54" i="4"/>
  <c r="E55" i="4"/>
  <c r="E56" i="4"/>
  <c r="E50" i="3"/>
  <c r="E51" i="3"/>
  <c r="E52" i="3"/>
  <c r="E53" i="3"/>
  <c r="E54" i="3"/>
  <c r="E55" i="3"/>
  <c r="E56" i="3"/>
  <c r="E51" i="2"/>
  <c r="E53" i="2"/>
  <c r="E54" i="2"/>
  <c r="E56" i="2"/>
  <c r="F213" i="1"/>
  <c r="D213" i="1"/>
  <c r="C213" i="1" s="1"/>
  <c r="F183" i="1"/>
  <c r="D183" i="1"/>
  <c r="C183" i="1" s="1"/>
  <c r="F150" i="1"/>
  <c r="D150" i="1"/>
  <c r="C150" i="1" s="1"/>
  <c r="B112" i="1" l="1"/>
  <c r="C112" i="1" s="1"/>
  <c r="C96" i="1"/>
  <c r="F64" i="1" l="1"/>
  <c r="F60" i="1"/>
  <c r="F55" i="1"/>
  <c r="F52" i="1"/>
  <c r="E9" i="5" l="1"/>
  <c r="E5" i="5"/>
  <c r="E6" i="5"/>
  <c r="E7" i="5"/>
  <c r="E75" i="5"/>
  <c r="E76" i="5"/>
  <c r="E77" i="5"/>
  <c r="E95" i="5"/>
  <c r="E74" i="5"/>
  <c r="E45" i="5"/>
  <c r="E46" i="5"/>
  <c r="E47" i="5"/>
  <c r="E48" i="5"/>
  <c r="E49" i="5"/>
  <c r="E50" i="5"/>
  <c r="E51" i="5"/>
  <c r="E52" i="5"/>
  <c r="E53" i="5"/>
  <c r="E54" i="5"/>
  <c r="E63" i="5"/>
  <c r="E64" i="5"/>
  <c r="E65" i="5"/>
  <c r="E44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13" i="5"/>
  <c r="E14" i="3"/>
  <c r="E15" i="3"/>
  <c r="E25" i="3"/>
  <c r="E26" i="3"/>
  <c r="E30" i="3"/>
  <c r="E31" i="3"/>
  <c r="E32" i="3"/>
  <c r="E33" i="3"/>
  <c r="E34" i="3"/>
  <c r="E14" i="4"/>
  <c r="E15" i="4"/>
  <c r="E25" i="4"/>
  <c r="E26" i="4"/>
  <c r="E27" i="4"/>
  <c r="E28" i="4"/>
  <c r="E29" i="4"/>
  <c r="E30" i="4"/>
  <c r="E31" i="4"/>
  <c r="E32" i="4"/>
  <c r="E33" i="4"/>
  <c r="E34" i="4"/>
  <c r="E14" i="2"/>
  <c r="E15" i="2"/>
  <c r="E25" i="2"/>
  <c r="E26" i="2"/>
  <c r="E27" i="2"/>
  <c r="E28" i="2"/>
  <c r="E29" i="2"/>
  <c r="E30" i="2"/>
  <c r="E31" i="2"/>
  <c r="E32" i="2"/>
  <c r="E33" i="2"/>
  <c r="E34" i="2"/>
  <c r="E13" i="3"/>
  <c r="E13" i="4"/>
  <c r="E13" i="2"/>
  <c r="E45" i="3"/>
  <c r="E46" i="3"/>
  <c r="E47" i="3"/>
  <c r="E48" i="3"/>
  <c r="E49" i="3"/>
  <c r="E57" i="3"/>
  <c r="E59" i="3"/>
  <c r="E61" i="3"/>
  <c r="E62" i="3"/>
  <c r="E63" i="3"/>
  <c r="E64" i="3"/>
  <c r="E65" i="3"/>
  <c r="E45" i="4"/>
  <c r="E46" i="4"/>
  <c r="E47" i="4"/>
  <c r="E48" i="4"/>
  <c r="E49" i="4"/>
  <c r="E57" i="4"/>
  <c r="E59" i="4"/>
  <c r="E60" i="4"/>
  <c r="E61" i="4"/>
  <c r="E62" i="4"/>
  <c r="E63" i="4"/>
  <c r="E64" i="4"/>
  <c r="E65" i="4"/>
  <c r="E45" i="2"/>
  <c r="E46" i="2"/>
  <c r="E47" i="2"/>
  <c r="E48" i="2"/>
  <c r="E49" i="2"/>
  <c r="E57" i="2"/>
  <c r="E59" i="2"/>
  <c r="E60" i="2"/>
  <c r="E61" i="2"/>
  <c r="E62" i="2"/>
  <c r="E63" i="2"/>
  <c r="E64" i="2"/>
  <c r="E65" i="2"/>
  <c r="E44" i="3"/>
  <c r="E44" i="4"/>
  <c r="E44" i="2"/>
  <c r="E75" i="3"/>
  <c r="E76" i="3"/>
  <c r="E95" i="3"/>
  <c r="E75" i="4"/>
  <c r="E76" i="4"/>
  <c r="E95" i="4"/>
  <c r="E75" i="2"/>
  <c r="E76" i="2"/>
  <c r="E95" i="2"/>
  <c r="E74" i="3"/>
  <c r="E74" i="4"/>
  <c r="E74" i="2"/>
  <c r="E5" i="3"/>
  <c r="E6" i="3"/>
  <c r="E7" i="3"/>
  <c r="E5" i="4"/>
  <c r="E6" i="4"/>
  <c r="E7" i="4"/>
  <c r="E5" i="2"/>
  <c r="E6" i="2"/>
  <c r="E7" i="2"/>
  <c r="D100" i="3"/>
  <c r="C100" i="3" s="1"/>
  <c r="D99" i="3"/>
  <c r="C99" i="3" s="1"/>
  <c r="D97" i="3"/>
  <c r="C97" i="3" s="1"/>
  <c r="D96" i="3"/>
  <c r="C96" i="3" s="1"/>
  <c r="D70" i="3"/>
  <c r="C70" i="3" s="1"/>
  <c r="D69" i="3"/>
  <c r="C69" i="3" s="1"/>
  <c r="D67" i="3"/>
  <c r="C67" i="3" s="1"/>
  <c r="D66" i="3"/>
  <c r="C66" i="3" s="1"/>
  <c r="D39" i="3"/>
  <c r="C39" i="3" s="1"/>
  <c r="D38" i="3"/>
  <c r="C38" i="3" s="1"/>
  <c r="D36" i="3"/>
  <c r="C36" i="3" s="1"/>
  <c r="D35" i="3"/>
  <c r="C35" i="3" s="1"/>
  <c r="D100" i="4"/>
  <c r="C100" i="4" s="1"/>
  <c r="D99" i="4"/>
  <c r="C99" i="4" s="1"/>
  <c r="D97" i="4"/>
  <c r="C97" i="4" s="1"/>
  <c r="D96" i="4"/>
  <c r="C96" i="4" s="1"/>
  <c r="D70" i="4"/>
  <c r="C70" i="4" s="1"/>
  <c r="D67" i="4"/>
  <c r="C67" i="4" s="1"/>
  <c r="D66" i="4"/>
  <c r="C66" i="4" s="1"/>
  <c r="D39" i="4"/>
  <c r="C39" i="4" s="1"/>
  <c r="D38" i="4"/>
  <c r="C38" i="4" s="1"/>
  <c r="D36" i="4"/>
  <c r="C36" i="4" s="1"/>
  <c r="D35" i="4"/>
  <c r="C35" i="4" s="1"/>
  <c r="D100" i="5"/>
  <c r="D99" i="5"/>
  <c r="C99" i="5" s="1"/>
  <c r="D97" i="5"/>
  <c r="C97" i="5" s="1"/>
  <c r="D96" i="5"/>
  <c r="C96" i="5" s="1"/>
  <c r="D70" i="5"/>
  <c r="C70" i="5" s="1"/>
  <c r="D69" i="5"/>
  <c r="C69" i="5" s="1"/>
  <c r="D67" i="5"/>
  <c r="C67" i="5" s="1"/>
  <c r="D66" i="5"/>
  <c r="C66" i="5" s="1"/>
  <c r="D39" i="5"/>
  <c r="C39" i="5" s="1"/>
  <c r="D38" i="5"/>
  <c r="C38" i="5" s="1"/>
  <c r="D36" i="5"/>
  <c r="C36" i="5" s="1"/>
  <c r="D35" i="5"/>
  <c r="C35" i="5" s="1"/>
  <c r="D100" i="2"/>
  <c r="C100" i="2" s="1"/>
  <c r="D99" i="2"/>
  <c r="C99" i="2" s="1"/>
  <c r="D97" i="2"/>
  <c r="C97" i="2" s="1"/>
  <c r="D96" i="2"/>
  <c r="C96" i="2" s="1"/>
  <c r="D70" i="2"/>
  <c r="C70" i="2" s="1"/>
  <c r="D69" i="2"/>
  <c r="C69" i="2" s="1"/>
  <c r="D67" i="2"/>
  <c r="C67" i="2" s="1"/>
  <c r="D66" i="2"/>
  <c r="C66" i="2" s="1"/>
  <c r="D39" i="2"/>
  <c r="C39" i="2" s="1"/>
  <c r="D38" i="2"/>
  <c r="C38" i="2" s="1"/>
  <c r="D36" i="2"/>
  <c r="C36" i="2" s="1"/>
  <c r="D35" i="2"/>
  <c r="C35" i="2" s="1"/>
  <c r="F100" i="5"/>
  <c r="F99" i="5"/>
  <c r="F97" i="5"/>
  <c r="F96" i="5"/>
  <c r="F70" i="5"/>
  <c r="F69" i="5"/>
  <c r="F67" i="5"/>
  <c r="F66" i="5"/>
  <c r="J41" i="5"/>
  <c r="H41" i="5"/>
  <c r="F39" i="5"/>
  <c r="F38" i="5"/>
  <c r="F36" i="5"/>
  <c r="F35" i="5"/>
  <c r="I9" i="5"/>
  <c r="G9" i="5"/>
  <c r="F8" i="5"/>
  <c r="I101" i="4"/>
  <c r="F100" i="4"/>
  <c r="F99" i="4"/>
  <c r="F97" i="4"/>
  <c r="I71" i="4"/>
  <c r="F70" i="4"/>
  <c r="F69" i="4"/>
  <c r="F67" i="4"/>
  <c r="F66" i="4"/>
  <c r="J41" i="4"/>
  <c r="H41" i="4"/>
  <c r="I40" i="4"/>
  <c r="F39" i="4"/>
  <c r="F38" i="4"/>
  <c r="F36" i="4"/>
  <c r="F35" i="4"/>
  <c r="J10" i="4"/>
  <c r="H10" i="4"/>
  <c r="J9" i="4"/>
  <c r="H9" i="4"/>
  <c r="J8" i="4"/>
  <c r="H8" i="4"/>
  <c r="F8" i="4"/>
  <c r="I7" i="4"/>
  <c r="G7" i="4"/>
  <c r="I6" i="4"/>
  <c r="G6" i="4"/>
  <c r="G5" i="4"/>
  <c r="I101" i="3"/>
  <c r="F100" i="3"/>
  <c r="F99" i="3"/>
  <c r="F97" i="3"/>
  <c r="F96" i="3"/>
  <c r="I71" i="3"/>
  <c r="F70" i="3"/>
  <c r="F69" i="3"/>
  <c r="F67" i="3"/>
  <c r="F66" i="3"/>
  <c r="J41" i="3"/>
  <c r="H41" i="3"/>
  <c r="I40" i="3"/>
  <c r="F39" i="3"/>
  <c r="F38" i="3"/>
  <c r="F36" i="3"/>
  <c r="F35" i="3"/>
  <c r="J10" i="3"/>
  <c r="H10" i="3"/>
  <c r="J9" i="3"/>
  <c r="H9" i="3"/>
  <c r="J8" i="3"/>
  <c r="H8" i="3"/>
  <c r="F8" i="3"/>
  <c r="I7" i="3"/>
  <c r="G7" i="3"/>
  <c r="I6" i="3"/>
  <c r="G6" i="3"/>
  <c r="G5" i="3"/>
  <c r="I101" i="2"/>
  <c r="F100" i="2"/>
  <c r="F99" i="2"/>
  <c r="F97" i="2"/>
  <c r="F96" i="2"/>
  <c r="I71" i="2"/>
  <c r="F70" i="2"/>
  <c r="F69" i="2"/>
  <c r="F67" i="2"/>
  <c r="F66" i="2"/>
  <c r="J41" i="2"/>
  <c r="H41" i="2"/>
  <c r="I40" i="2"/>
  <c r="F39" i="2"/>
  <c r="F38" i="2"/>
  <c r="F36" i="2"/>
  <c r="F35" i="2"/>
  <c r="J10" i="2"/>
  <c r="H10" i="2"/>
  <c r="J9" i="2"/>
  <c r="H9" i="2"/>
  <c r="J8" i="2"/>
  <c r="H8" i="2"/>
  <c r="F8" i="2"/>
  <c r="G5" i="2"/>
  <c r="F215" i="1"/>
  <c r="D215" i="1"/>
  <c r="C215" i="1" s="1"/>
  <c r="F214" i="1"/>
  <c r="D214" i="1"/>
  <c r="C214" i="1" s="1"/>
  <c r="F212" i="1"/>
  <c r="D212" i="1"/>
  <c r="C212" i="1" s="1"/>
  <c r="F211" i="1"/>
  <c r="D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F185" i="1"/>
  <c r="D185" i="1"/>
  <c r="C185" i="1" s="1"/>
  <c r="F184" i="1"/>
  <c r="D184" i="1"/>
  <c r="C184" i="1" s="1"/>
  <c r="F182" i="1"/>
  <c r="D182" i="1"/>
  <c r="C182" i="1" s="1"/>
  <c r="D181" i="1"/>
  <c r="C181" i="1" s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I156" i="1"/>
  <c r="G156" i="1"/>
  <c r="E156" i="1"/>
  <c r="I155" i="1"/>
  <c r="G155" i="1"/>
  <c r="E155" i="1"/>
  <c r="F152" i="1"/>
  <c r="D152" i="1"/>
  <c r="C152" i="1" s="1"/>
  <c r="F151" i="1"/>
  <c r="D151" i="1"/>
  <c r="C151" i="1" s="1"/>
  <c r="F149" i="1"/>
  <c r="D149" i="1"/>
  <c r="C149" i="1" s="1"/>
  <c r="F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H123" i="1"/>
  <c r="F123" i="1"/>
  <c r="C123" i="1"/>
  <c r="I119" i="1"/>
  <c r="G119" i="1"/>
  <c r="E119" i="1"/>
  <c r="I118" i="1"/>
  <c r="G118" i="1"/>
  <c r="E118" i="1"/>
  <c r="I117" i="1"/>
  <c r="G117" i="1"/>
  <c r="E117" i="1"/>
  <c r="G115" i="1"/>
  <c r="E115" i="1"/>
  <c r="G114" i="1"/>
  <c r="E114" i="1"/>
  <c r="F111" i="1"/>
  <c r="I110" i="1"/>
  <c r="G110" i="1"/>
  <c r="E110" i="1"/>
  <c r="I109" i="1"/>
  <c r="G109" i="1"/>
  <c r="E109" i="1"/>
  <c r="G108" i="1"/>
  <c r="E108" i="1"/>
  <c r="I107" i="1"/>
  <c r="G107" i="1"/>
  <c r="E107" i="1"/>
  <c r="I106" i="1"/>
  <c r="G106" i="1"/>
  <c r="E106" i="1"/>
  <c r="H105" i="1"/>
  <c r="H111" i="1" s="1"/>
  <c r="E105" i="1"/>
  <c r="G104" i="1"/>
  <c r="E104" i="1"/>
  <c r="H103" i="1"/>
  <c r="F103" i="1"/>
  <c r="I102" i="1"/>
  <c r="G102" i="1"/>
  <c r="E102" i="1"/>
  <c r="I101" i="1"/>
  <c r="G101" i="1"/>
  <c r="E101" i="1"/>
  <c r="I100" i="1"/>
  <c r="G100" i="1"/>
  <c r="E100" i="1"/>
  <c r="I99" i="1"/>
  <c r="G99" i="1"/>
  <c r="E99" i="1"/>
  <c r="I98" i="1"/>
  <c r="G98" i="1"/>
  <c r="E98" i="1"/>
  <c r="I97" i="1"/>
  <c r="G97" i="1"/>
  <c r="E97" i="1"/>
  <c r="E95" i="1"/>
  <c r="I94" i="1"/>
  <c r="E94" i="1"/>
  <c r="I93" i="1"/>
  <c r="G93" i="1"/>
  <c r="E93" i="1"/>
  <c r="I92" i="1"/>
  <c r="E92" i="1"/>
  <c r="I91" i="1"/>
  <c r="G91" i="1"/>
  <c r="E91" i="1"/>
  <c r="I90" i="1"/>
  <c r="G90" i="1"/>
  <c r="E90" i="1"/>
  <c r="E89" i="1"/>
  <c r="I88" i="1"/>
  <c r="G88" i="1"/>
  <c r="E88" i="1"/>
  <c r="I85" i="1"/>
  <c r="G85" i="1"/>
  <c r="E85" i="1"/>
  <c r="I84" i="1"/>
  <c r="E84" i="1"/>
  <c r="I83" i="1"/>
  <c r="G83" i="1"/>
  <c r="E83" i="1"/>
  <c r="I82" i="1"/>
  <c r="G82" i="1"/>
  <c r="E82" i="1"/>
  <c r="G81" i="1"/>
  <c r="E81" i="1"/>
  <c r="G80" i="1"/>
  <c r="E80" i="1"/>
  <c r="F79" i="1"/>
  <c r="F86" i="1" s="1"/>
  <c r="E73" i="1"/>
  <c r="F70" i="1"/>
  <c r="H66" i="1"/>
  <c r="H64" i="1"/>
  <c r="H55" i="1"/>
  <c r="H52" i="1"/>
  <c r="H46" i="1"/>
  <c r="H38" i="1" s="1"/>
  <c r="I33" i="1"/>
  <c r="G33" i="1"/>
  <c r="E33" i="1"/>
  <c r="I31" i="1"/>
  <c r="G31" i="1"/>
  <c r="E31" i="1"/>
  <c r="F26" i="1"/>
  <c r="F27" i="1" s="1"/>
  <c r="F24" i="1"/>
  <c r="F25" i="1" s="1"/>
  <c r="F22" i="1"/>
  <c r="F28" i="1" s="1"/>
  <c r="I21" i="1"/>
  <c r="G21" i="1"/>
  <c r="E21" i="1"/>
  <c r="I19" i="1"/>
  <c r="G19" i="1"/>
  <c r="E19" i="1"/>
  <c r="H16" i="1"/>
  <c r="H17" i="1" s="1"/>
  <c r="F16" i="1"/>
  <c r="F17" i="1" s="1"/>
  <c r="I14" i="1"/>
  <c r="G14" i="1"/>
  <c r="E14" i="1"/>
  <c r="H13" i="1"/>
  <c r="H15" i="1" s="1"/>
  <c r="C13" i="1"/>
  <c r="I12" i="1"/>
  <c r="E12" i="1"/>
  <c r="I11" i="1"/>
  <c r="E11" i="1"/>
  <c r="I10" i="1"/>
  <c r="G10" i="1"/>
  <c r="E10" i="1"/>
  <c r="I9" i="1"/>
  <c r="G9" i="1"/>
  <c r="E9" i="1"/>
  <c r="I8" i="1"/>
  <c r="G8" i="1"/>
  <c r="E8" i="1"/>
  <c r="I7" i="1"/>
  <c r="G7" i="1"/>
  <c r="E7" i="1"/>
  <c r="I6" i="1"/>
  <c r="G6" i="1"/>
  <c r="E6" i="1"/>
  <c r="I5" i="1"/>
  <c r="G5" i="1"/>
  <c r="E5" i="1"/>
  <c r="G4" i="1"/>
  <c r="E4" i="1"/>
  <c r="G3" i="1"/>
  <c r="G2" i="1"/>
  <c r="C211" i="1" l="1"/>
  <c r="D216" i="1"/>
  <c r="D3" i="1" s="1"/>
  <c r="E123" i="1"/>
  <c r="G123" i="1"/>
  <c r="F71" i="5"/>
  <c r="F3" i="5" s="1"/>
  <c r="E66" i="5"/>
  <c r="E38" i="5"/>
  <c r="G103" i="1"/>
  <c r="E181" i="1"/>
  <c r="E183" i="1"/>
  <c r="E185" i="1"/>
  <c r="E17" i="1"/>
  <c r="F29" i="1"/>
  <c r="E182" i="1"/>
  <c r="F216" i="1"/>
  <c r="G216" i="1" s="1"/>
  <c r="F40" i="2"/>
  <c r="G40" i="2" s="1"/>
  <c r="E97" i="5"/>
  <c r="E35" i="4"/>
  <c r="E69" i="4"/>
  <c r="E39" i="3"/>
  <c r="F18" i="1"/>
  <c r="F120" i="1" s="1"/>
  <c r="E111" i="1"/>
  <c r="E150" i="1"/>
  <c r="E214" i="1"/>
  <c r="E37" i="2"/>
  <c r="E96" i="2"/>
  <c r="E100" i="2"/>
  <c r="E37" i="5"/>
  <c r="E67" i="5"/>
  <c r="E96" i="5"/>
  <c r="E100" i="5"/>
  <c r="E38" i="4"/>
  <c r="E68" i="4"/>
  <c r="E97" i="4"/>
  <c r="E38" i="3"/>
  <c r="E68" i="3"/>
  <c r="E97" i="3"/>
  <c r="H24" i="1"/>
  <c r="H25" i="1" s="1"/>
  <c r="E68" i="2"/>
  <c r="E68" i="5"/>
  <c r="E98" i="4"/>
  <c r="E35" i="3"/>
  <c r="E69" i="3"/>
  <c r="I13" i="1"/>
  <c r="G16" i="1"/>
  <c r="I123" i="1"/>
  <c r="E151" i="1"/>
  <c r="E211" i="1"/>
  <c r="E213" i="1"/>
  <c r="E35" i="2"/>
  <c r="E39" i="2"/>
  <c r="E69" i="2"/>
  <c r="E98" i="2"/>
  <c r="E35" i="5"/>
  <c r="E39" i="5"/>
  <c r="E69" i="5"/>
  <c r="E98" i="5"/>
  <c r="E36" i="4"/>
  <c r="E66" i="4"/>
  <c r="E70" i="4"/>
  <c r="E99" i="4"/>
  <c r="E36" i="3"/>
  <c r="E66" i="3"/>
  <c r="E70" i="3"/>
  <c r="E99" i="3"/>
  <c r="E38" i="2"/>
  <c r="E39" i="4"/>
  <c r="E98" i="3"/>
  <c r="G17" i="1"/>
  <c r="F101" i="3"/>
  <c r="G101" i="3" s="1"/>
  <c r="F71" i="4"/>
  <c r="G71" i="4" s="1"/>
  <c r="F101" i="4"/>
  <c r="F4" i="4" s="1"/>
  <c r="E36" i="2"/>
  <c r="E66" i="2"/>
  <c r="E70" i="2"/>
  <c r="E99" i="2"/>
  <c r="E36" i="5"/>
  <c r="E70" i="5"/>
  <c r="E99" i="5"/>
  <c r="E37" i="4"/>
  <c r="E67" i="4"/>
  <c r="E100" i="4"/>
  <c r="E37" i="3"/>
  <c r="E67" i="3"/>
  <c r="E96" i="3"/>
  <c r="E100" i="3"/>
  <c r="E67" i="2"/>
  <c r="D153" i="1"/>
  <c r="C153" i="1" s="1"/>
  <c r="E149" i="1"/>
  <c r="E152" i="1"/>
  <c r="E148" i="1"/>
  <c r="E212" i="1"/>
  <c r="E215" i="1"/>
  <c r="D101" i="4"/>
  <c r="E96" i="4"/>
  <c r="D101" i="2"/>
  <c r="E97" i="2"/>
  <c r="D71" i="5"/>
  <c r="D101" i="5"/>
  <c r="D40" i="5"/>
  <c r="C40" i="5" s="1"/>
  <c r="D101" i="3"/>
  <c r="D71" i="2"/>
  <c r="D71" i="3"/>
  <c r="D71" i="4"/>
  <c r="D40" i="4"/>
  <c r="C40" i="4" s="1"/>
  <c r="D40" i="2"/>
  <c r="C40" i="2" s="1"/>
  <c r="D40" i="3"/>
  <c r="C40" i="3" s="1"/>
  <c r="F71" i="2"/>
  <c r="G71" i="2" s="1"/>
  <c r="F101" i="2"/>
  <c r="F4" i="2" s="1"/>
  <c r="F40" i="4"/>
  <c r="G40" i="4" s="1"/>
  <c r="F40" i="5"/>
  <c r="G40" i="5" s="1"/>
  <c r="F101" i="5"/>
  <c r="F4" i="5" s="1"/>
  <c r="E184" i="1"/>
  <c r="C15" i="1"/>
  <c r="C24" i="1"/>
  <c r="E13" i="1"/>
  <c r="I15" i="1"/>
  <c r="H26" i="1"/>
  <c r="H18" i="1"/>
  <c r="G15" i="1"/>
  <c r="I111" i="1"/>
  <c r="G111" i="1"/>
  <c r="G13" i="1"/>
  <c r="E16" i="1"/>
  <c r="I103" i="1"/>
  <c r="F153" i="1"/>
  <c r="G153" i="1" s="1"/>
  <c r="F40" i="3"/>
  <c r="F71" i="3"/>
  <c r="F66" i="1"/>
  <c r="F76" i="1" s="1"/>
  <c r="H60" i="1"/>
  <c r="F34" i="1"/>
  <c r="H48" i="1"/>
  <c r="E103" i="1"/>
  <c r="G105" i="1"/>
  <c r="I105" i="1"/>
  <c r="F96" i="1"/>
  <c r="D186" i="1"/>
  <c r="D2" i="1" s="1"/>
  <c r="F186" i="1"/>
  <c r="G186" i="1" s="1"/>
  <c r="C71" i="4" l="1"/>
  <c r="D3" i="4"/>
  <c r="D9" i="4" s="1"/>
  <c r="C101" i="2"/>
  <c r="D4" i="2"/>
  <c r="D10" i="2" s="1"/>
  <c r="C216" i="1"/>
  <c r="C71" i="3"/>
  <c r="D3" i="3"/>
  <c r="D9" i="3" s="1"/>
  <c r="C101" i="5"/>
  <c r="D4" i="5"/>
  <c r="C71" i="2"/>
  <c r="D3" i="2"/>
  <c r="D9" i="2" s="1"/>
  <c r="C71" i="5"/>
  <c r="D3" i="5"/>
  <c r="C101" i="4"/>
  <c r="D4" i="4"/>
  <c r="D10" i="4" s="1"/>
  <c r="C101" i="3"/>
  <c r="D4" i="3"/>
  <c r="D10" i="3" s="1"/>
  <c r="C186" i="1"/>
  <c r="D41" i="5"/>
  <c r="F3" i="4"/>
  <c r="F9" i="4" s="1"/>
  <c r="G71" i="5"/>
  <c r="G101" i="5"/>
  <c r="I24" i="1"/>
  <c r="F4" i="3"/>
  <c r="F10" i="3" s="1"/>
  <c r="G101" i="2"/>
  <c r="F10" i="4"/>
  <c r="E216" i="1"/>
  <c r="E186" i="1"/>
  <c r="C18" i="1"/>
  <c r="G4" i="4"/>
  <c r="G101" i="4"/>
  <c r="E40" i="4"/>
  <c r="E40" i="2"/>
  <c r="E71" i="2"/>
  <c r="C3" i="2"/>
  <c r="E71" i="5"/>
  <c r="E101" i="4"/>
  <c r="E101" i="3"/>
  <c r="C4" i="3"/>
  <c r="E71" i="4"/>
  <c r="E40" i="5"/>
  <c r="E101" i="2"/>
  <c r="G24" i="1"/>
  <c r="E71" i="3"/>
  <c r="C3" i="3"/>
  <c r="E101" i="5"/>
  <c r="D41" i="3"/>
  <c r="E40" i="3"/>
  <c r="D41" i="4"/>
  <c r="D41" i="2"/>
  <c r="F3" i="2"/>
  <c r="F9" i="2" s="1"/>
  <c r="F112" i="1"/>
  <c r="F41" i="2"/>
  <c r="H76" i="1"/>
  <c r="F3" i="3"/>
  <c r="G71" i="3"/>
  <c r="G26" i="1"/>
  <c r="H27" i="1"/>
  <c r="I26" i="1"/>
  <c r="E24" i="1"/>
  <c r="F71" i="1"/>
  <c r="H71" i="1"/>
  <c r="I48" i="1" s="1"/>
  <c r="E153" i="1"/>
  <c r="I18" i="1"/>
  <c r="H20" i="1"/>
  <c r="H120" i="1"/>
  <c r="F41" i="5"/>
  <c r="G18" i="1"/>
  <c r="F41" i="3"/>
  <c r="G40" i="3"/>
  <c r="F10" i="2"/>
  <c r="G4" i="2"/>
  <c r="F41" i="4"/>
  <c r="C26" i="1"/>
  <c r="E15" i="1"/>
  <c r="G66" i="1" l="1"/>
  <c r="G54" i="1"/>
  <c r="C3" i="4"/>
  <c r="E3" i="5"/>
  <c r="C3" i="5"/>
  <c r="E4" i="5"/>
  <c r="C4" i="5"/>
  <c r="E4" i="4"/>
  <c r="C4" i="4"/>
  <c r="E4" i="2"/>
  <c r="C4" i="2"/>
  <c r="E3" i="1"/>
  <c r="C3" i="1"/>
  <c r="E2" i="1"/>
  <c r="C2" i="1"/>
  <c r="G3" i="4"/>
  <c r="E4" i="3"/>
  <c r="G4" i="3"/>
  <c r="I60" i="1"/>
  <c r="C20" i="1"/>
  <c r="E18" i="1"/>
  <c r="E3" i="4"/>
  <c r="E3" i="3"/>
  <c r="E3" i="2"/>
  <c r="G3" i="2"/>
  <c r="E26" i="1"/>
  <c r="G64" i="1"/>
  <c r="G51" i="1"/>
  <c r="G50" i="1"/>
  <c r="G49" i="1"/>
  <c r="G47" i="1"/>
  <c r="G63" i="1"/>
  <c r="G62" i="1"/>
  <c r="G59" i="1"/>
  <c r="G58" i="1"/>
  <c r="G57" i="1"/>
  <c r="G56" i="1"/>
  <c r="G53" i="1"/>
  <c r="G38" i="1"/>
  <c r="G44" i="1"/>
  <c r="G42" i="1"/>
  <c r="G40" i="1"/>
  <c r="G45" i="1"/>
  <c r="G41" i="1"/>
  <c r="G39" i="1"/>
  <c r="G65" i="1"/>
  <c r="G60" i="1"/>
  <c r="G48" i="1"/>
  <c r="G69" i="1"/>
  <c r="G67" i="1"/>
  <c r="G55" i="1"/>
  <c r="G52" i="1"/>
  <c r="G43" i="1"/>
  <c r="G71" i="1"/>
  <c r="G68" i="1"/>
  <c r="G46" i="1"/>
  <c r="G70" i="1"/>
  <c r="F9" i="3"/>
  <c r="G3" i="3"/>
  <c r="H79" i="1"/>
  <c r="I20" i="1"/>
  <c r="H22" i="1"/>
  <c r="G20" i="1"/>
  <c r="I71" i="1"/>
  <c r="I70" i="1"/>
  <c r="I63" i="1"/>
  <c r="I62" i="1"/>
  <c r="I61" i="1"/>
  <c r="I59" i="1"/>
  <c r="I58" i="1"/>
  <c r="I57" i="1"/>
  <c r="I56" i="1"/>
  <c r="I53" i="1"/>
  <c r="I46" i="1"/>
  <c r="I69" i="1"/>
  <c r="I68" i="1"/>
  <c r="I67" i="1"/>
  <c r="I65" i="1"/>
  <c r="I51" i="1"/>
  <c r="I49" i="1"/>
  <c r="I38" i="1"/>
  <c r="I50" i="1"/>
  <c r="I47" i="1"/>
  <c r="I44" i="1"/>
  <c r="I40" i="1"/>
  <c r="I45" i="1"/>
  <c r="I43" i="1"/>
  <c r="I41" i="1"/>
  <c r="I39" i="1"/>
  <c r="I66" i="1"/>
  <c r="I42" i="1"/>
  <c r="I52" i="1"/>
  <c r="I64" i="1"/>
  <c r="I55" i="1"/>
  <c r="C22" i="1" l="1"/>
  <c r="E20" i="1"/>
  <c r="C79" i="1"/>
  <c r="I79" i="1"/>
  <c r="G79" i="1"/>
  <c r="H86" i="1"/>
  <c r="H29" i="1"/>
  <c r="I22" i="1"/>
  <c r="G22" i="1"/>
  <c r="H28" i="1"/>
  <c r="E79" i="1" l="1"/>
  <c r="C28" i="1"/>
  <c r="E22" i="1"/>
  <c r="H34" i="1"/>
  <c r="I28" i="1"/>
  <c r="G28" i="1"/>
  <c r="I86" i="1"/>
  <c r="H96" i="1"/>
  <c r="G86" i="1"/>
  <c r="E28" i="1" l="1"/>
  <c r="C34" i="1"/>
  <c r="E86" i="1"/>
  <c r="I96" i="1"/>
  <c r="H112" i="1"/>
  <c r="G96" i="1"/>
  <c r="E96" i="1" l="1"/>
  <c r="I112" i="1"/>
  <c r="G112" i="1"/>
  <c r="E112" i="1" l="1"/>
  <c r="B113" i="1"/>
  <c r="C113" i="1" s="1"/>
  <c r="H113" i="1"/>
  <c r="B116" i="1" l="1"/>
  <c r="C116" i="1" s="1"/>
  <c r="E116" i="1"/>
  <c r="I113" i="1"/>
  <c r="H116" i="1"/>
  <c r="I116" i="1" l="1"/>
  <c r="F113" i="1"/>
  <c r="G116" i="1"/>
  <c r="G113" i="1" l="1"/>
  <c r="E113" i="1"/>
  <c r="B9" i="4"/>
  <c r="B9" i="3"/>
  <c r="B9" i="2"/>
</calcChain>
</file>

<file path=xl/sharedStrings.xml><?xml version="1.0" encoding="utf-8"?>
<sst xmlns="http://schemas.openxmlformats.org/spreadsheetml/2006/main" count="643" uniqueCount="153">
  <si>
    <t>STRABAG SE</t>
  </si>
  <si>
    <t>% 2013-2014</t>
  </si>
  <si>
    <t>% 2012-2013</t>
  </si>
  <si>
    <t>% 2011-2012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</si>
  <si>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</si>
  <si>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</si>
  <si>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</si>
  <si>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</si>
  <si>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</si>
  <si>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</si>
  <si>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</si>
  <si>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Employee benefits expense </t>
  </si>
  <si>
    <t xml:space="preserve">Other operating expenses </t>
  </si>
  <si>
    <t xml:space="preserve">Share of profit or loss of associates </t>
  </si>
  <si>
    <t>n.m.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</si>
  <si>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</si>
  <si>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</si>
  <si>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</si>
  <si>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</si>
  <si>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</si>
  <si>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</si>
  <si>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</si>
  <si>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</si>
  <si>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</si>
  <si>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</si>
  <si>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</si>
  <si>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</si>
  <si>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</si>
  <si>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</si>
  <si>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</si>
  <si>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2014: % of balance sheet total</t>
  </si>
  <si>
    <t>2013: % of balance sheet total</t>
  </si>
  <si>
    <t>2012: % of balance sheet total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</si>
  <si>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</si>
  <si>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</si>
  <si>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</si>
  <si>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</si>
  <si>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Investments in associates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</si>
  <si>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</si>
  <si>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</si>
  <si>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</si>
  <si>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</si>
  <si>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</si>
  <si>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</si>
  <si>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</si>
  <si>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</si>
  <si>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Group equity</t>
  </si>
  <si>
    <t xml:space="preserve">Share capital </t>
  </si>
  <si>
    <t xml:space="preserve">Capital reserves </t>
  </si>
  <si>
    <t xml:space="preserve">Retained earnings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</si>
  <si>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</si>
  <si>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</si>
  <si>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</si>
  <si>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</si>
  <si>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</si>
  <si>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</si>
  <si>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</si>
  <si>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</si>
  <si>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</si>
  <si>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</si>
  <si>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</si>
  <si>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WC as % of revenue</t>
  </si>
  <si>
    <t>Net income</t>
  </si>
  <si>
    <t>Non-cash effective results from consolidation</t>
  </si>
  <si>
    <t>Non-cash effective results from associates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</si>
  <si>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</si>
  <si>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</si>
  <si>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</si>
  <si>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</si>
  <si>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</si>
  <si>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</si>
  <si>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</si>
  <si>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</si>
  <si>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</si>
  <si>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</si>
  <si>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</si>
  <si>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</si>
  <si>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</si>
  <si>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</si>
  <si>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</si>
  <si>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</si>
  <si>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 xml:space="preserve">Gains/losses on disposal of non-current assets </t>
  </si>
  <si>
    <t xml:space="preserve">Disposals of non-current assets (carrying value) </t>
  </si>
  <si>
    <t>Change in other cash clearing receivables</t>
  </si>
  <si>
    <t xml:space="preserve">Change in scope of consolidation </t>
  </si>
  <si>
    <t xml:space="preserve">Cash flow from investing activities </t>
  </si>
  <si>
    <t xml:space="preserve">Change in bank borrowings </t>
  </si>
  <si>
    <t>Change in bonds / bonded loan</t>
  </si>
  <si>
    <t xml:space="preserve">Change in liabilities from finance leases </t>
  </si>
  <si>
    <t>Change in non-controlling interest due to acquisitions</t>
  </si>
  <si>
    <t>Acquisition of own shares</t>
  </si>
  <si>
    <t xml:space="preserve">Distribution and withdrawals from partnerships </t>
  </si>
  <si>
    <t xml:space="preserve">Cash flow from financing activities </t>
  </si>
  <si>
    <t xml:space="preserve">Net change in cash and cash equivalents </t>
  </si>
  <si>
    <t xml:space="preserve">Cash and cash equivalents at the beginning of the year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</si>
  <si>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</si>
  <si>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</si>
  <si>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</si>
  <si>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</si>
  <si>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</si>
  <si>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</si>
  <si>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</si>
  <si>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</si>
  <si>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</si>
  <si>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</si>
  <si>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</si>
  <si>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</si>
  <si>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</si>
  <si>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</si>
  <si>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RANC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</si>
  <si>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</si>
  <si>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</si>
  <si>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</si>
  <si>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</si>
  <si>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</si>
  <si>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</si>
  <si>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</si>
  <si>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</si>
  <si>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</si>
  <si>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</si>
  <si>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</si>
  <si>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</si>
  <si>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</si>
  <si>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</si>
  <si>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</si>
  <si>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</si>
  <si>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</si>
  <si>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</si>
  <si>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</si>
  <si>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</si>
  <si>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</si>
  <si>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</si>
  <si>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</si>
  <si>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</si>
  <si>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</si>
  <si>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</si>
  <si>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</si>
  <si>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</si>
  <si>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</si>
  <si>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</si>
  <si>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</si>
  <si>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</si>
  <si>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</si>
  <si>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</si>
  <si>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CHECK</t>
  </si>
  <si>
    <t>EBT</t>
  </si>
  <si>
    <t>EBITDA</t>
  </si>
  <si>
    <t>* In order to reconcile the segment EBIT and EBT to the group EBIT and EBT acc. to IFRS add</t>
  </si>
  <si>
    <t>Gearing ratio</t>
  </si>
  <si>
    <t>% 2014-2015</t>
  </si>
  <si>
    <t>2015: % of balance sheet total</t>
  </si>
  <si>
    <t>Assets held for sale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</si>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</sst>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3" formatCode="_-* #,##0.00_-;\-* #,##0.00_-;_-* &quot;-&quot;??_-;_-@_-"/>
    <numFmt numFmtId="164" formatCode="0.0%"/>
    <numFmt numFmtId="165" formatCode="0.0"/>
    <numFmt numFmtId="166" formatCode="_-* #,##0.00\ [$€]_-;\-* #,##0.00\ [$€]_-;_-* &quot;-&quot;??\ [$€]_-;_-@_-"/>
    <numFmt numFmtId="167" formatCode="#,##0.0_);\(#,##0.0\)"/>
    <numFmt numFmtId="168" formatCode="#,##0;[Red]&quot;-&quot;#,##0"/>
    <numFmt numFmtId="169" formatCode="&quot;$&quot;#,##0_);[Red]\(&quot;$&quot;#,##0\)"/>
    <numFmt numFmtId="170" formatCode="0.0\ &quot;&quot;"/>
    <numFmt numFmtId="171" formatCode="#,##0.00_ ;[Red]\-#,##0.00\ "/>
    <numFmt numFmtId="172" formatCode="#,##0&quot; F&quot;_);[Red]\(#,##0&quot; F&quot;\)"/>
    <numFmt numFmtId="173" formatCode="#,##0.00&quot; F&quot;_);[Red]\(#,##0.00&quot; F&quot;\)"/>
    <numFmt numFmtId="174" formatCode="_-* #,##0.00\ _z_ł_-;\-* #,##0.00\ _z_ł_-;_-* &quot;-&quot;??\ _z_ł_-;_-@_-"/>
    <numFmt numFmtId="175" formatCode="_-* #,##0.00\ _€_-;\-* #,##0.00\ _€_-;_-* &quot;-&quot;??\ _€_-;_-@_-"/>
    <numFmt numFmtId="176" formatCode="_-* #,##0\ _F_-;\-* #,##0\ _F_-;_-* &quot;-&quot;\ _F_-;_-@_-"/>
    <numFmt numFmtId="177" formatCode="_-* #,##0.00\ _F_-;\-* #,##0.00\ _F_-;_-* &quot;-&quot;??\ _F_-;_-@_-"/>
    <numFmt numFmtId="178" formatCode="_-* #,##0\ &quot;F&quot;_-;\-* #,##0\ &quot;F&quot;_-;_-* &quot;-&quot;\ &quot;F&quot;_-;_-@_-"/>
    <numFmt numFmtId="179" formatCode="_-* #,##0.00\ &quot;F&quot;_-;\-* #,##0.00\ &quot;F&quot;_-;_-* &quot;-&quot;??\ &quot;F&quot;_-;_-@_-"/>
    <numFmt numFmtId="180" formatCode="_-&quot;EUR&quot;\ * #,##0.00_-;\-&quot;EUR&quot;\ * #,##0.00_-;_-&quot;EUR&quot;\ * &quot;-&quot;??_-;_-@_-"/>
    <numFmt numFmtId="181" formatCode="_-* #,##0.00\ [$€-1]_-;\-* #,##0.00\ [$€-1]_-;_-* &quot;-&quot;??\ [$€-1]_-"/>
  </numFmts>
  <fonts count="102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1"/>
      <color indexed="63"/>
      <name val="Calibri"/>
      <family val="2"/>
    </font>
    <font>
      <sz val="12"/>
      <name val="AvantGarde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0"/>
      <name val="CG Times"/>
    </font>
    <font>
      <b/>
      <sz val="8"/>
      <name val="CG Times"/>
    </font>
    <font>
      <b/>
      <sz val="11"/>
      <color theme="0"/>
      <name val="Calibri"/>
      <family val="2"/>
      <scheme val="minor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0"/>
      <name val="Helv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9"/>
      <name val="Futura UBS B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14"/>
      <name val="Arial"/>
      <family val="2"/>
    </font>
    <font>
      <sz val="10"/>
      <name val="Arial CE"/>
      <charset val="238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indexed="20"/>
      <name val="Calibri"/>
      <family val="2"/>
    </font>
    <font>
      <b/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2"/>
      <name val="Bookman"/>
    </font>
    <font>
      <b/>
      <sz val="11"/>
      <color indexed="9"/>
      <name val="Calibri"/>
      <family val="2"/>
    </font>
    <font>
      <b/>
      <sz val="12"/>
      <name val="Arial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8"/>
      <name val="Tahoma"/>
      <family val="2"/>
      <charset val="238"/>
    </font>
    <font>
      <sz val="12"/>
      <name val="Tms Rmn"/>
    </font>
    <font>
      <b/>
      <sz val="8"/>
      <color indexed="18"/>
      <name val="PL Arial"/>
      <charset val="238"/>
    </font>
    <font>
      <sz val="10"/>
      <color indexed="14"/>
      <name val="Arial MT"/>
      <charset val="238"/>
    </font>
    <font>
      <sz val="12"/>
      <name val="Times New Roman"/>
      <family val="1"/>
      <charset val="238"/>
    </font>
    <font>
      <sz val="10"/>
      <name val="Arial MT"/>
      <charset val="238"/>
    </font>
    <font>
      <sz val="8"/>
      <name val="Arial CE"/>
      <family val="2"/>
      <charset val="238"/>
    </font>
    <font>
      <sz val="10"/>
      <name val="Courier New"/>
      <family val="3"/>
      <charset val="238"/>
    </font>
    <font>
      <i/>
      <sz val="10"/>
      <name val="Helv"/>
    </font>
    <font>
      <b/>
      <sz val="10"/>
      <name val="MS Sans Serif"/>
      <family val="2"/>
      <charset val="238"/>
    </font>
    <font>
      <b/>
      <sz val="10"/>
      <name val="Arial MT"/>
      <charset val="238"/>
    </font>
    <font>
      <sz val="10"/>
      <name val="Courier New"/>
      <family val="3"/>
    </font>
    <font>
      <sz val="8"/>
      <name val="MS Sans Serif"/>
      <family val="2"/>
    </font>
    <font>
      <b/>
      <sz val="9"/>
      <name val="Arial"/>
      <family val="2"/>
    </font>
    <font>
      <i/>
      <sz val="11"/>
      <name val="WeditUnivers"/>
    </font>
    <font>
      <sz val="8"/>
      <name val="SartoRotSanExtBol"/>
    </font>
    <font>
      <sz val="8"/>
      <name val="SartoriusRotisSans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artoriusRotisSans"/>
    </font>
    <font>
      <sz val="10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9879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2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0" fillId="0" borderId="32" applyNumberFormat="0" applyFill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48" borderId="0" applyNumberFormat="0" applyBorder="0" applyAlignment="0" applyProtection="0"/>
    <xf numFmtId="0" fontId="32" fillId="51" borderId="0" applyNumberFormat="0" applyBorder="0" applyAlignment="0" applyProtection="0"/>
    <xf numFmtId="0" fontId="32" fillId="54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43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48" borderId="0" applyNumberFormat="0" applyBorder="0" applyAlignment="0" applyProtection="0"/>
    <xf numFmtId="0" fontId="32" fillId="51" borderId="0" applyNumberFormat="0" applyBorder="0" applyAlignment="0" applyProtection="0"/>
    <xf numFmtId="0" fontId="32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5" fillId="44" borderId="0" applyNumberFormat="0" applyBorder="0" applyAlignment="0" applyProtection="0"/>
    <xf numFmtId="0" fontId="34" fillId="55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35" fillId="41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62" borderId="0" applyNumberFormat="0" applyBorder="0" applyAlignment="0" applyProtection="0"/>
    <xf numFmtId="0" fontId="36" fillId="63" borderId="33" applyNumberFormat="0" applyAlignment="0" applyProtection="0"/>
    <xf numFmtId="165" fontId="37" fillId="0" borderId="0" applyProtection="0"/>
    <xf numFmtId="0" fontId="38" fillId="15" borderId="0" applyNumberFormat="0" applyBorder="0" applyAlignment="0" applyProtection="0"/>
    <xf numFmtId="0" fontId="39" fillId="63" borderId="34" applyNumberFormat="0" applyAlignment="0" applyProtection="0"/>
    <xf numFmtId="0" fontId="4" fillId="0" borderId="0"/>
    <xf numFmtId="0" fontId="40" fillId="18" borderId="26" applyNumberFormat="0" applyAlignment="0" applyProtection="0"/>
    <xf numFmtId="0" fontId="41" fillId="0" borderId="0" applyProtection="0"/>
    <xf numFmtId="0" fontId="42" fillId="0" borderId="0" applyProtection="0"/>
    <xf numFmtId="0" fontId="43" fillId="19" borderId="29" applyNumberFormat="0" applyAlignment="0" applyProtection="0"/>
    <xf numFmtId="0" fontId="44" fillId="50" borderId="34" applyNumberFormat="0" applyAlignment="0" applyProtection="0"/>
    <xf numFmtId="0" fontId="30" fillId="0" borderId="32" applyNumberFormat="0" applyFill="0" applyAlignment="0" applyProtection="0"/>
    <xf numFmtId="0" fontId="45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ont="0" applyFill="0" applyBorder="0" applyAlignment="0"/>
    <xf numFmtId="0" fontId="4" fillId="0" borderId="0" applyNumberFormat="0" applyFill="0" applyBorder="0" applyAlignment="0"/>
    <xf numFmtId="0" fontId="48" fillId="14" borderId="0" applyNumberFormat="0" applyBorder="0" applyAlignment="0" applyProtection="0"/>
    <xf numFmtId="0" fontId="49" fillId="47" borderId="0" applyNumberFormat="0" applyBorder="0" applyAlignment="0" applyProtection="0"/>
    <xf numFmtId="167" fontId="50" fillId="64" borderId="1" applyNumberFormat="0" applyFont="0" applyBorder="0" applyAlignment="0"/>
    <xf numFmtId="0" fontId="51" fillId="0" borderId="23" applyNumberFormat="0" applyFill="0" applyAlignment="0" applyProtection="0"/>
    <xf numFmtId="0" fontId="52" fillId="0" borderId="24" applyNumberFormat="0" applyFill="0" applyAlignment="0" applyProtection="0"/>
    <xf numFmtId="0" fontId="53" fillId="0" borderId="25" applyNumberFormat="0" applyFill="0" applyAlignment="0" applyProtection="0"/>
    <xf numFmtId="0" fontId="53" fillId="0" borderId="0" applyNumberFormat="0" applyFill="0" applyBorder="0" applyAlignment="0" applyProtection="0"/>
    <xf numFmtId="0" fontId="54" fillId="17" borderId="26" applyNumberFormat="0" applyAlignment="0" applyProtection="0"/>
    <xf numFmtId="43" fontId="31" fillId="0" borderId="0" applyFont="0" applyFill="0" applyBorder="0" applyAlignment="0" applyProtection="0"/>
    <xf numFmtId="0" fontId="55" fillId="0" borderId="28" applyNumberFormat="0" applyFill="0" applyAlignment="0" applyProtection="0"/>
    <xf numFmtId="168" fontId="56" fillId="0" borderId="0" applyFont="0" applyFill="0" applyBorder="0" applyAlignment="0" applyProtection="0"/>
    <xf numFmtId="0" fontId="57" fillId="65" borderId="0" applyNumberFormat="0" applyBorder="0" applyAlignment="0" applyProtection="0"/>
    <xf numFmtId="3" fontId="58" fillId="0" borderId="11" applyNumberFormat="0" applyFill="0" applyBorder="0" applyAlignment="0">
      <protection locked="0"/>
    </xf>
    <xf numFmtId="0" fontId="59" fillId="0" borderId="0"/>
    <xf numFmtId="0" fontId="60" fillId="20" borderId="30" applyNumberFormat="0" applyFont="0" applyAlignment="0" applyProtection="0"/>
    <xf numFmtId="0" fontId="32" fillId="66" borderId="35" applyNumberFormat="0" applyFont="0" applyAlignment="0" applyProtection="0"/>
    <xf numFmtId="0" fontId="61" fillId="18" borderId="27" applyNumberFormat="0" applyAlignment="0" applyProtection="0"/>
    <xf numFmtId="0" fontId="3" fillId="22" borderId="0" applyNumberFormat="0" applyBorder="0" applyAlignment="0" applyProtection="0"/>
    <xf numFmtId="9" fontId="4" fillId="0" borderId="0" applyFont="0" applyFill="0" applyBorder="0" applyAlignment="0" applyProtection="0"/>
    <xf numFmtId="0" fontId="3" fillId="22" borderId="0" applyNumberFormat="0" applyBorder="0" applyAlignment="0" applyProtection="0"/>
    <xf numFmtId="0" fontId="4" fillId="0" borderId="36" applyNumberFormat="0" applyFont="0" applyFill="0" applyAlignment="0" applyProtection="0"/>
    <xf numFmtId="0" fontId="4" fillId="0" borderId="37" applyNumberFormat="0" applyFont="0" applyFill="0" applyAlignment="0" applyProtection="0"/>
    <xf numFmtId="0" fontId="4" fillId="0" borderId="38" applyNumberFormat="0" applyFont="0" applyFill="0" applyAlignment="0" applyProtection="0"/>
    <xf numFmtId="0" fontId="62" fillId="46" borderId="0" applyNumberFormat="0" applyBorder="0" applyAlignment="0" applyProtection="0"/>
    <xf numFmtId="0" fontId="4" fillId="67" borderId="0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0" fontId="31" fillId="0" borderId="0"/>
    <xf numFmtId="0" fontId="3" fillId="0" borderId="0"/>
    <xf numFmtId="0" fontId="63" fillId="0" borderId="0">
      <protection locked="0"/>
    </xf>
    <xf numFmtId="0" fontId="13" fillId="0" borderId="0" applyNumberFormat="0" applyFill="0" applyBorder="0" applyAlignment="0" applyProtection="0"/>
    <xf numFmtId="0" fontId="64" fillId="0" borderId="31" applyNumberFormat="0" applyFill="0" applyAlignment="0" applyProtection="0"/>
    <xf numFmtId="0" fontId="65" fillId="0" borderId="39" applyNumberFormat="0" applyFill="0" applyAlignment="0" applyProtection="0"/>
    <xf numFmtId="0" fontId="66" fillId="0" borderId="40" applyNumberFormat="0" applyFill="0" applyAlignment="0" applyProtection="0"/>
    <xf numFmtId="0" fontId="67" fillId="0" borderId="41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9" fontId="69" fillId="0" borderId="0">
      <protection locked="0"/>
    </xf>
    <xf numFmtId="9" fontId="70" fillId="0" borderId="0">
      <protection locked="0"/>
    </xf>
    <xf numFmtId="169" fontId="56" fillId="0" borderId="0" applyFont="0" applyFill="0" applyBorder="0" applyAlignment="0" applyProtection="0"/>
    <xf numFmtId="0" fontId="71" fillId="0" borderId="42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0" fontId="74" fillId="0" borderId="43" applyFont="0" applyFill="0" applyBorder="0" applyProtection="0">
      <alignment horizontal="right"/>
    </xf>
    <xf numFmtId="0" fontId="75" fillId="68" borderId="44" applyNumberFormat="0" applyAlignment="0" applyProtection="0"/>
    <xf numFmtId="0" fontId="76" fillId="0" borderId="45" applyNumberFormat="0" applyFont="0" applyFill="0" applyBorder="0" applyProtection="0">
      <alignment horizontal="centerContinuous"/>
    </xf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56" fillId="0" borderId="0" applyBorder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4" fillId="66" borderId="35" applyNumberFormat="0" applyFont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66" borderId="0" applyNumberFormat="0" applyBorder="0" applyAlignment="0" applyProtection="0"/>
    <xf numFmtId="0" fontId="32" fillId="50" borderId="0" applyNumberFormat="0" applyBorder="0" applyAlignment="0" applyProtection="0"/>
    <xf numFmtId="0" fontId="32" fillId="66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2" fillId="49" borderId="0" applyNumberFormat="0" applyBorder="0" applyAlignment="0" applyProtection="0"/>
    <xf numFmtId="0" fontId="32" fillId="65" borderId="0" applyNumberFormat="0" applyBorder="0" applyAlignment="0" applyProtection="0"/>
    <xf numFmtId="0" fontId="32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66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34" fillId="49" borderId="0" applyNumberFormat="0" applyBorder="0" applyAlignment="0" applyProtection="0"/>
    <xf numFmtId="0" fontId="34" fillId="62" borderId="0" applyNumberFormat="0" applyBorder="0" applyAlignment="0" applyProtection="0"/>
    <xf numFmtId="0" fontId="34" fillId="54" borderId="0" applyNumberFormat="0" applyBorder="0" applyAlignment="0" applyProtection="0"/>
    <xf numFmtId="0" fontId="34" fillId="46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41" borderId="0" applyNumberFormat="0" applyBorder="0" applyAlignment="0" applyProtection="0"/>
    <xf numFmtId="0" fontId="21" fillId="18" borderId="27" applyNumberFormat="0" applyAlignment="0" applyProtection="0"/>
    <xf numFmtId="0" fontId="22" fillId="18" borderId="26" applyNumberFormat="0" applyAlignment="0" applyProtection="0"/>
    <xf numFmtId="0" fontId="4" fillId="0" borderId="0"/>
    <xf numFmtId="41" fontId="77" fillId="0" borderId="0" applyFont="0" applyFill="0" applyBorder="0" applyAlignment="0" applyProtection="0"/>
    <xf numFmtId="40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73" fontId="78" fillId="0" borderId="0" applyFont="0" applyFill="0" applyBorder="0" applyAlignment="0" applyProtection="0"/>
    <xf numFmtId="14" fontId="77" fillId="0" borderId="0"/>
    <xf numFmtId="171" fontId="79" fillId="0" borderId="0" applyNumberFormat="0" applyFont="0" applyFill="0" applyBorder="0" applyAlignment="0"/>
    <xf numFmtId="174" fontId="77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20" fillId="17" borderId="26" applyNumberFormat="0" applyAlignment="0" applyProtection="0"/>
    <xf numFmtId="0" fontId="27" fillId="0" borderId="31" applyNumberFormat="0" applyFill="0" applyAlignment="0" applyProtection="0"/>
    <xf numFmtId="0" fontId="26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" fontId="81" fillId="69" borderId="0" applyNumberFormat="0" applyFont="0" applyBorder="0" applyAlignment="0">
      <protection hidden="1"/>
    </xf>
    <xf numFmtId="0" fontId="82" fillId="0" borderId="46"/>
    <xf numFmtId="0" fontId="4" fillId="0" borderId="0" applyNumberFormat="0" applyFill="0" applyBorder="0" applyAlignment="0"/>
    <xf numFmtId="0" fontId="17" fillId="1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29" fillId="0" borderId="0" applyNumberFormat="0" applyFill="0" applyAlignment="0" applyProtection="0"/>
    <xf numFmtId="0" fontId="4" fillId="0" borderId="47" applyNumberFormat="0" applyFill="0" applyAlignment="0" applyProtection="0"/>
    <xf numFmtId="168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76" fontId="83" fillId="0" borderId="0" applyFont="0" applyFill="0" applyBorder="0" applyAlignment="0" applyProtection="0"/>
    <xf numFmtId="177" fontId="83" fillId="0" borderId="0" applyFont="0" applyFill="0" applyBorder="0" applyAlignment="0" applyProtection="0"/>
    <xf numFmtId="178" fontId="83" fillId="0" borderId="0" applyFont="0" applyFill="0" applyBorder="0" applyAlignment="0" applyProtection="0"/>
    <xf numFmtId="179" fontId="83" fillId="0" borderId="0" applyFont="0" applyFill="0" applyBorder="0" applyAlignment="0" applyProtection="0"/>
    <xf numFmtId="0" fontId="19" fillId="16" borderId="0" applyNumberFormat="0" applyBorder="0" applyAlignment="0" applyProtection="0"/>
    <xf numFmtId="0" fontId="84" fillId="0" borderId="48"/>
    <xf numFmtId="3" fontId="58" fillId="0" borderId="11" applyNumberFormat="0" applyFill="0" applyBorder="0" applyAlignment="0">
      <protection locked="0"/>
    </xf>
    <xf numFmtId="0" fontId="85" fillId="0" borderId="0"/>
    <xf numFmtId="0" fontId="47" fillId="0" borderId="0"/>
    <xf numFmtId="0" fontId="33" fillId="0" borderId="0"/>
    <xf numFmtId="0" fontId="77" fillId="0" borderId="0"/>
    <xf numFmtId="0" fontId="86" fillId="0" borderId="0"/>
    <xf numFmtId="0" fontId="87" fillId="0" borderId="49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4" fillId="66" borderId="35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10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0" fontId="88" fillId="0" borderId="38">
      <alignment horizontal="center"/>
    </xf>
    <xf numFmtId="3" fontId="78" fillId="0" borderId="0" applyFont="0" applyFill="0" applyBorder="0" applyAlignment="0" applyProtection="0"/>
    <xf numFmtId="0" fontId="78" fillId="69" borderId="0" applyNumberFormat="0" applyFont="0" applyBorder="0" applyAlignment="0" applyProtection="0"/>
    <xf numFmtId="0" fontId="84" fillId="0" borderId="50"/>
    <xf numFmtId="0" fontId="84" fillId="0" borderId="51"/>
    <xf numFmtId="0" fontId="84" fillId="70" borderId="0"/>
    <xf numFmtId="0" fontId="4" fillId="0" borderId="36" applyNumberFormat="0" applyFont="0" applyFill="0" applyAlignment="0" applyProtection="0"/>
    <xf numFmtId="0" fontId="4" fillId="0" borderId="37" applyNumberFormat="0" applyFont="0" applyFill="0" applyAlignment="0" applyProtection="0"/>
    <xf numFmtId="0" fontId="4" fillId="0" borderId="38" applyNumberFormat="0" applyFont="0" applyFill="0" applyAlignment="0" applyProtection="0"/>
    <xf numFmtId="0" fontId="18" fillId="15" borderId="0" applyNumberFormat="0" applyBorder="0" applyAlignment="0" applyProtection="0"/>
    <xf numFmtId="0" fontId="89" fillId="0" borderId="0"/>
    <xf numFmtId="0" fontId="4" fillId="67" borderId="0" applyNumberFormat="0" applyFont="0" applyBorder="0" applyAlignment="0" applyProtection="0"/>
    <xf numFmtId="0" fontId="4" fillId="0" borderId="0"/>
    <xf numFmtId="0" fontId="3" fillId="0" borderId="0"/>
    <xf numFmtId="0" fontId="90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0" fillId="0" borderId="0"/>
    <xf numFmtId="0" fontId="4" fillId="0" borderId="0"/>
    <xf numFmtId="0" fontId="4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3" fillId="0" borderId="0"/>
    <xf numFmtId="0" fontId="92" fillId="0" borderId="0" applyNumberFormat="0" applyFill="0" applyAlignment="0" applyProtection="0"/>
    <xf numFmtId="0" fontId="47" fillId="0" borderId="0"/>
    <xf numFmtId="0" fontId="29" fillId="0" borderId="47" applyNumberFormat="0" applyFill="0" applyAlignment="0" applyProtection="0"/>
    <xf numFmtId="0" fontId="63" fillId="0" borderId="0">
      <protection locked="0"/>
    </xf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69" fillId="0" borderId="0">
      <protection locked="0"/>
    </xf>
    <xf numFmtId="9" fontId="70" fillId="0" borderId="0">
      <protection locked="0"/>
    </xf>
    <xf numFmtId="0" fontId="89" fillId="0" borderId="52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0" fontId="23" fillId="0" borderId="28" applyNumberFormat="0" applyFill="0" applyAlignment="0" applyProtection="0"/>
    <xf numFmtId="0" fontId="84" fillId="0" borderId="0"/>
    <xf numFmtId="180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4" fillId="19" borderId="29" applyNumberFormat="0" applyAlignment="0" applyProtection="0"/>
    <xf numFmtId="0" fontId="76" fillId="0" borderId="45" applyNumberFormat="0" applyFont="0" applyFill="0" applyBorder="0" applyProtection="0">
      <alignment horizontal="centerContinuous"/>
    </xf>
    <xf numFmtId="0" fontId="76" fillId="0" borderId="45" applyNumberFormat="0" applyFont="0" applyFill="0" applyBorder="0" applyProtection="0">
      <alignment horizontal="centerContinuous"/>
    </xf>
    <xf numFmtId="0" fontId="29" fillId="0" borderId="47" applyNumberFormat="0" applyFill="0" applyAlignment="0" applyProtection="0"/>
    <xf numFmtId="0" fontId="4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2" fillId="4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2" fillId="4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2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2" fillId="4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2" fillId="49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2" fillId="5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2" fillId="5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2" fillId="5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2" fillId="5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2" fillId="4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2" fillId="51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2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6" fillId="63" borderId="33" applyNumberFormat="0" applyAlignment="0" applyProtection="0"/>
    <xf numFmtId="0" fontId="36" fillId="63" borderId="33" applyNumberFormat="0" applyAlignment="0" applyProtection="0"/>
    <xf numFmtId="0" fontId="39" fillId="63" borderId="34" applyNumberFormat="0" applyAlignment="0" applyProtection="0"/>
    <xf numFmtId="0" fontId="39" fillId="63" borderId="34" applyNumberFormat="0" applyAlignment="0" applyProtection="0"/>
    <xf numFmtId="0" fontId="44" fillId="50" borderId="34" applyNumberFormat="0" applyAlignment="0" applyProtection="0"/>
    <xf numFmtId="0" fontId="44" fillId="50" borderId="34" applyNumberFormat="0" applyAlignment="0" applyProtection="0"/>
    <xf numFmtId="0" fontId="30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2" fillId="66" borderId="35" applyNumberFormat="0" applyFont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65" fillId="0" borderId="39" applyNumberFormat="0" applyFill="0" applyAlignment="0" applyProtection="0"/>
    <xf numFmtId="0" fontId="65" fillId="0" borderId="39" applyNumberFormat="0" applyFill="0" applyAlignment="0" applyProtection="0"/>
    <xf numFmtId="0" fontId="66" fillId="0" borderId="40" applyNumberFormat="0" applyFill="0" applyAlignment="0" applyProtection="0"/>
    <xf numFmtId="0" fontId="66" fillId="0" borderId="40" applyNumberFormat="0" applyFill="0" applyAlignment="0" applyProtection="0"/>
    <xf numFmtId="0" fontId="67" fillId="0" borderId="41" applyNumberFormat="0" applyFill="0" applyAlignment="0" applyProtection="0"/>
    <xf numFmtId="0" fontId="67" fillId="0" borderId="41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1" fillId="0" borderId="42" applyNumberFormat="0" applyFill="0" applyAlignment="0" applyProtection="0"/>
    <xf numFmtId="0" fontId="71" fillId="0" borderId="42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68" borderId="44" applyNumberFormat="0" applyAlignment="0" applyProtection="0"/>
    <xf numFmtId="0" fontId="75" fillId="68" borderId="44" applyNumberFormat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43" fontId="4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9" fontId="4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1" fillId="0" borderId="0"/>
    <xf numFmtId="0" fontId="4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NumberFormat="0" applyFill="0" applyBorder="0" applyAlignment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47" applyNumberFormat="0" applyFill="0" applyAlignment="0" applyProtection="0"/>
    <xf numFmtId="168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3" fontId="58" fillId="0" borderId="11" applyNumberFormat="0" applyFill="0" applyBorder="0" applyAlignment="0">
      <protection locked="0"/>
    </xf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4" fillId="66" borderId="35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36" applyNumberFormat="0" applyFont="0" applyFill="0" applyAlignment="0" applyProtection="0"/>
    <xf numFmtId="0" fontId="4" fillId="0" borderId="37" applyNumberFormat="0" applyFont="0" applyFill="0" applyAlignment="0" applyProtection="0"/>
    <xf numFmtId="0" fontId="4" fillId="0" borderId="38" applyNumberFormat="0" applyFont="0" applyFill="0" applyAlignment="0" applyProtection="0"/>
    <xf numFmtId="0" fontId="4" fillId="67" borderId="0" applyNumberFormat="0" applyFont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63" fillId="0" borderId="0">
      <protection locked="0"/>
    </xf>
    <xf numFmtId="9" fontId="69" fillId="0" borderId="0">
      <protection locked="0"/>
    </xf>
    <xf numFmtId="9" fontId="70" fillId="0" borderId="0">
      <protection locked="0"/>
    </xf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2" fillId="4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2" fillId="4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2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2" fillId="4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2" fillId="49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2" fillId="50" borderId="0" applyNumberFormat="0" applyBorder="0" applyAlignment="0" applyProtection="0"/>
    <xf numFmtId="181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0" borderId="0" applyNumberFormat="0" applyBorder="0" applyAlignment="0" applyProtection="0"/>
    <xf numFmtId="166" fontId="32" fillId="45" borderId="0" applyNumberFormat="0" applyBorder="0" applyAlignment="0" applyProtection="0"/>
    <xf numFmtId="181" fontId="32" fillId="52" borderId="0" applyNumberFormat="0" applyBorder="0" applyAlignment="0" applyProtection="0"/>
    <xf numFmtId="0" fontId="32" fillId="52" borderId="0" applyNumberFormat="0" applyBorder="0" applyAlignment="0" applyProtection="0"/>
    <xf numFmtId="166" fontId="32" fillId="46" borderId="0" applyNumberFormat="0" applyBorder="0" applyAlignment="0" applyProtection="0"/>
    <xf numFmtId="181" fontId="32" fillId="66" borderId="0" applyNumberFormat="0" applyBorder="0" applyAlignment="0" applyProtection="0"/>
    <xf numFmtId="0" fontId="32" fillId="66" borderId="0" applyNumberFormat="0" applyBorder="0" applyAlignment="0" applyProtection="0"/>
    <xf numFmtId="166" fontId="32" fillId="47" borderId="0" applyNumberFormat="0" applyBorder="0" applyAlignment="0" applyProtection="0"/>
    <xf numFmtId="181" fontId="32" fillId="50" borderId="0" applyNumberFormat="0" applyBorder="0" applyAlignment="0" applyProtection="0"/>
    <xf numFmtId="0" fontId="32" fillId="50" borderId="0" applyNumberFormat="0" applyBorder="0" applyAlignment="0" applyProtection="0"/>
    <xf numFmtId="166" fontId="32" fillId="48" borderId="0" applyNumberFormat="0" applyBorder="0" applyAlignment="0" applyProtection="0"/>
    <xf numFmtId="0" fontId="32" fillId="49" borderId="0" applyNumberFormat="0" applyBorder="0" applyAlignment="0" applyProtection="0"/>
    <xf numFmtId="181" fontId="32" fillId="66" borderId="0" applyNumberFormat="0" applyBorder="0" applyAlignment="0" applyProtection="0"/>
    <xf numFmtId="0" fontId="32" fillId="66" borderId="0" applyNumberFormat="0" applyBorder="0" applyAlignment="0" applyProtection="0"/>
    <xf numFmtId="166" fontId="32" fillId="5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2" fillId="5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2" fillId="5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2" fillId="5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2" fillId="4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2" fillId="51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2" fillId="54" borderId="0" applyNumberFormat="0" applyBorder="0" applyAlignment="0" applyProtection="0"/>
    <xf numFmtId="181" fontId="32" fillId="63" borderId="0" applyNumberFormat="0" applyBorder="0" applyAlignment="0" applyProtection="0"/>
    <xf numFmtId="0" fontId="32" fillId="49" borderId="0" applyNumberFormat="0" applyBorder="0" applyAlignment="0" applyProtection="0"/>
    <xf numFmtId="0" fontId="32" fillId="63" borderId="0" applyNumberFormat="0" applyBorder="0" applyAlignment="0" applyProtection="0"/>
    <xf numFmtId="166" fontId="32" fillId="51" borderId="0" applyNumberFormat="0" applyBorder="0" applyAlignment="0" applyProtection="0"/>
    <xf numFmtId="0" fontId="32" fillId="52" borderId="0" applyNumberFormat="0" applyBorder="0" applyAlignment="0" applyProtection="0"/>
    <xf numFmtId="181" fontId="32" fillId="65" borderId="0" applyNumberFormat="0" applyBorder="0" applyAlignment="0" applyProtection="0"/>
    <xf numFmtId="0" fontId="32" fillId="65" borderId="0" applyNumberFormat="0" applyBorder="0" applyAlignment="0" applyProtection="0"/>
    <xf numFmtId="166" fontId="32" fillId="53" borderId="0" applyNumberFormat="0" applyBorder="0" applyAlignment="0" applyProtection="0"/>
    <xf numFmtId="181" fontId="32" fillId="63" borderId="0" applyNumberFormat="0" applyBorder="0" applyAlignment="0" applyProtection="0"/>
    <xf numFmtId="0" fontId="32" fillId="46" borderId="0" applyNumberFormat="0" applyBorder="0" applyAlignment="0" applyProtection="0"/>
    <xf numFmtId="0" fontId="32" fillId="63" borderId="0" applyNumberFormat="0" applyBorder="0" applyAlignment="0" applyProtection="0"/>
    <xf numFmtId="166" fontId="32" fillId="48" borderId="0" applyNumberFormat="0" applyBorder="0" applyAlignment="0" applyProtection="0"/>
    <xf numFmtId="181" fontId="32" fillId="51" borderId="0" applyNumberFormat="0" applyBorder="0" applyAlignment="0" applyProtection="0"/>
    <xf numFmtId="0" fontId="32" fillId="49" borderId="0" applyNumberFormat="0" applyBorder="0" applyAlignment="0" applyProtection="0"/>
    <xf numFmtId="166" fontId="32" fillId="51" borderId="0" applyNumberFormat="0" applyBorder="0" applyAlignment="0" applyProtection="0"/>
    <xf numFmtId="181" fontId="32" fillId="65" borderId="0" applyNumberFormat="0" applyBorder="0" applyAlignment="0" applyProtection="0"/>
    <xf numFmtId="0" fontId="32" fillId="66" borderId="0" applyNumberFormat="0" applyBorder="0" applyAlignment="0" applyProtection="0"/>
    <xf numFmtId="0" fontId="32" fillId="65" borderId="0" applyNumberFormat="0" applyBorder="0" applyAlignment="0" applyProtection="0"/>
    <xf numFmtId="166" fontId="32" fillId="54" borderId="0" applyNumberFormat="0" applyBorder="0" applyAlignment="0" applyProtection="0"/>
    <xf numFmtId="181" fontId="34" fillId="57" borderId="0" applyNumberFormat="0" applyBorder="0" applyAlignment="0" applyProtection="0"/>
    <xf numFmtId="0" fontId="34" fillId="49" borderId="0" applyNumberFormat="0" applyBorder="0" applyAlignment="0" applyProtection="0"/>
    <xf numFmtId="0" fontId="34" fillId="57" borderId="0" applyNumberFormat="0" applyBorder="0" applyAlignment="0" applyProtection="0"/>
    <xf numFmtId="166" fontId="34" fillId="55" borderId="0" applyNumberFormat="0" applyBorder="0" applyAlignment="0" applyProtection="0"/>
    <xf numFmtId="181" fontId="34" fillId="52" borderId="0" applyNumberFormat="0" applyBorder="0" applyAlignment="0" applyProtection="0"/>
    <xf numFmtId="0" fontId="34" fillId="62" borderId="0" applyNumberFormat="0" applyBorder="0" applyAlignment="0" applyProtection="0"/>
    <xf numFmtId="166" fontId="34" fillId="52" borderId="0" applyNumberFormat="0" applyBorder="0" applyAlignment="0" applyProtection="0"/>
    <xf numFmtId="181" fontId="34" fillId="65" borderId="0" applyNumberFormat="0" applyBorder="0" applyAlignment="0" applyProtection="0"/>
    <xf numFmtId="0" fontId="34" fillId="54" borderId="0" applyNumberFormat="0" applyBorder="0" applyAlignment="0" applyProtection="0"/>
    <xf numFmtId="0" fontId="34" fillId="65" borderId="0" applyNumberFormat="0" applyBorder="0" applyAlignment="0" applyProtection="0"/>
    <xf numFmtId="166" fontId="34" fillId="53" borderId="0" applyNumberFormat="0" applyBorder="0" applyAlignment="0" applyProtection="0"/>
    <xf numFmtId="181" fontId="34" fillId="63" borderId="0" applyNumberFormat="0" applyBorder="0" applyAlignment="0" applyProtection="0"/>
    <xf numFmtId="0" fontId="34" fillId="46" borderId="0" applyNumberFormat="0" applyBorder="0" applyAlignment="0" applyProtection="0"/>
    <xf numFmtId="0" fontId="34" fillId="63" borderId="0" applyNumberFormat="0" applyBorder="0" applyAlignment="0" applyProtection="0"/>
    <xf numFmtId="166" fontId="34" fillId="56" borderId="0" applyNumberFormat="0" applyBorder="0" applyAlignment="0" applyProtection="0"/>
    <xf numFmtId="181" fontId="34" fillId="57" borderId="0" applyNumberFormat="0" applyBorder="0" applyAlignment="0" applyProtection="0"/>
    <xf numFmtId="0" fontId="34" fillId="49" borderId="0" applyNumberFormat="0" applyBorder="0" applyAlignment="0" applyProtection="0"/>
    <xf numFmtId="166" fontId="34" fillId="57" borderId="0" applyNumberFormat="0" applyBorder="0" applyAlignment="0" applyProtection="0"/>
    <xf numFmtId="181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8" borderId="0" applyNumberFormat="0" applyBorder="0" applyAlignment="0" applyProtection="0"/>
    <xf numFmtId="181" fontId="34" fillId="57" borderId="0" applyNumberFormat="0" applyBorder="0" applyAlignment="0" applyProtection="0"/>
    <xf numFmtId="181" fontId="34" fillId="60" borderId="0" applyNumberFormat="0" applyBorder="0" applyAlignment="0" applyProtection="0"/>
    <xf numFmtId="181" fontId="34" fillId="61" borderId="0" applyNumberFormat="0" applyBorder="0" applyAlignment="0" applyProtection="0"/>
    <xf numFmtId="181" fontId="34" fillId="71" borderId="0" applyNumberFormat="0" applyBorder="0" applyAlignment="0" applyProtection="0"/>
    <xf numFmtId="181" fontId="34" fillId="57" borderId="0" applyNumberFormat="0" applyBorder="0" applyAlignment="0" applyProtection="0"/>
    <xf numFmtId="181" fontId="34" fillId="62" borderId="0" applyNumberFormat="0" applyBorder="0" applyAlignment="0" applyProtection="0"/>
    <xf numFmtId="181" fontId="36" fillId="72" borderId="33" applyNumberFormat="0" applyAlignment="0" applyProtection="0"/>
    <xf numFmtId="181" fontId="39" fillId="72" borderId="34" applyNumberFormat="0" applyAlignment="0" applyProtection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81" fontId="44" fillId="65" borderId="34" applyNumberFormat="0" applyAlignment="0" applyProtection="0"/>
    <xf numFmtId="181" fontId="30" fillId="0" borderId="53" applyNumberFormat="0" applyFill="0" applyAlignment="0" applyProtection="0"/>
    <xf numFmtId="181" fontId="45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NumberFormat="0" applyFill="0" applyBorder="0" applyAlignment="0"/>
    <xf numFmtId="166" fontId="4" fillId="0" borderId="0" applyNumberFormat="0" applyFill="0" applyBorder="0" applyAlignment="0"/>
    <xf numFmtId="166" fontId="4" fillId="0" borderId="0" applyNumberFormat="0" applyFill="0" applyBorder="0" applyAlignment="0"/>
    <xf numFmtId="166" fontId="4" fillId="0" borderId="0" applyNumberFormat="0" applyFill="0" applyBorder="0" applyAlignment="0"/>
    <xf numFmtId="166" fontId="4" fillId="0" borderId="0" applyNumberFormat="0" applyFill="0" applyBorder="0" applyAlignment="0"/>
    <xf numFmtId="166" fontId="4" fillId="0" borderId="0" applyNumberFormat="0" applyFill="0" applyBorder="0" applyAlignment="0"/>
    <xf numFmtId="181" fontId="49" fillId="47" borderId="0" applyNumberFormat="0" applyBorder="0" applyAlignment="0" applyProtection="0"/>
    <xf numFmtId="3" fontId="93" fillId="0" borderId="0" applyFont="0"/>
    <xf numFmtId="0" fontId="29" fillId="0" borderId="47" applyNumberFormat="0" applyFill="0" applyAlignment="0" applyProtection="0">
      <alignment vertical="top" wrapText="1"/>
    </xf>
    <xf numFmtId="0" fontId="29" fillId="0" borderId="47" applyNumberFormat="0" applyFill="0" applyAlignment="0" applyProtection="0">
      <alignment vertical="top" wrapText="1"/>
    </xf>
    <xf numFmtId="0" fontId="29" fillId="0" borderId="0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181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181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181" fontId="57" fillId="65" borderId="0" applyNumberFormat="0" applyBorder="0" applyAlignment="0" applyProtection="0"/>
    <xf numFmtId="3" fontId="58" fillId="0" borderId="11" applyNumberFormat="0" applyFill="0" applyBorder="0" applyAlignment="0">
      <protection locked="0"/>
    </xf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" fillId="20" borderId="30" applyNumberFormat="0" applyFont="0" applyAlignment="0" applyProtection="0"/>
    <xf numFmtId="0" fontId="32" fillId="66" borderId="35" applyNumberFormat="0" applyFont="0" applyAlignment="0" applyProtection="0"/>
    <xf numFmtId="166" fontId="4" fillId="0" borderId="36" applyNumberFormat="0" applyFont="0" applyFill="0" applyAlignment="0" applyProtection="0"/>
    <xf numFmtId="166" fontId="4" fillId="0" borderId="36" applyNumberFormat="0" applyFont="0" applyFill="0" applyAlignment="0" applyProtection="0"/>
    <xf numFmtId="166" fontId="4" fillId="0" borderId="36" applyNumberFormat="0" applyFont="0" applyFill="0" applyAlignment="0" applyProtection="0"/>
    <xf numFmtId="166" fontId="4" fillId="0" borderId="37" applyNumberFormat="0" applyFont="0" applyFill="0" applyAlignment="0" applyProtection="0"/>
    <xf numFmtId="166" fontId="4" fillId="0" borderId="37" applyNumberFormat="0" applyFont="0" applyFill="0" applyAlignment="0" applyProtection="0"/>
    <xf numFmtId="166" fontId="4" fillId="0" borderId="37" applyNumberFormat="0" applyFont="0" applyFill="0" applyAlignment="0" applyProtection="0"/>
    <xf numFmtId="166" fontId="4" fillId="0" borderId="38" applyNumberFormat="0" applyFont="0" applyFill="0" applyAlignment="0" applyProtection="0"/>
    <xf numFmtId="166" fontId="4" fillId="0" borderId="38" applyNumberFormat="0" applyFont="0" applyFill="0" applyAlignment="0" applyProtection="0"/>
    <xf numFmtId="166" fontId="4" fillId="0" borderId="38" applyNumberFormat="0" applyFont="0" applyFill="0" applyAlignment="0" applyProtection="0"/>
    <xf numFmtId="181" fontId="62" fillId="46" borderId="0" applyNumberFormat="0" applyBorder="0" applyAlignment="0" applyProtection="0"/>
    <xf numFmtId="166" fontId="4" fillId="67" borderId="0" applyNumberFormat="0" applyFont="0" applyBorder="0" applyAlignment="0" applyProtection="0"/>
    <xf numFmtId="166" fontId="4" fillId="67" borderId="0" applyNumberFormat="0" applyFont="0" applyBorder="0" applyAlignment="0" applyProtection="0"/>
    <xf numFmtId="166" fontId="4" fillId="67" borderId="0" applyNumberFormat="0" applyFont="0" applyBorder="0" applyAlignment="0" applyProtection="0"/>
    <xf numFmtId="0" fontId="4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166" fontId="3" fillId="0" borderId="0"/>
    <xf numFmtId="166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 applyNumberFormat="0" applyFill="0" applyAlignment="0" applyProtection="0"/>
    <xf numFmtId="0" fontId="92" fillId="0" borderId="0" applyNumberFormat="0" applyFill="0" applyAlignment="0" applyProtection="0"/>
    <xf numFmtId="0" fontId="92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181" fontId="4" fillId="0" borderId="0" applyNumberFormat="0" applyFill="0" applyAlignment="0" applyProtection="0"/>
    <xf numFmtId="0" fontId="4" fillId="0" borderId="0" applyNumberFormat="0" applyFill="0" applyAlignment="0" applyProtection="0"/>
    <xf numFmtId="0" fontId="29" fillId="0" borderId="47" applyNumberFormat="0" applyFill="0" applyAlignment="0" applyProtection="0"/>
    <xf numFmtId="49" fontId="94" fillId="0" borderId="0" applyNumberFormat="0" applyFill="0" applyBorder="0">
      <alignment horizontal="left" vertical="center"/>
      <protection locked="0"/>
    </xf>
    <xf numFmtId="49" fontId="94" fillId="0" borderId="0" applyNumberFormat="0" applyFill="0" applyBorder="0">
      <alignment horizontal="left" vertical="center"/>
      <protection locked="0"/>
    </xf>
    <xf numFmtId="49" fontId="95" fillId="0" borderId="0" applyNumberFormat="0" applyFill="0" applyBorder="0">
      <alignment horizontal="left" vertical="center"/>
      <protection locked="0"/>
    </xf>
    <xf numFmtId="49" fontId="95" fillId="0" borderId="0" applyNumberFormat="0" applyFill="0" applyBorder="0">
      <alignment horizontal="left" vertical="center"/>
      <protection locked="0"/>
    </xf>
    <xf numFmtId="166" fontId="63" fillId="0" borderId="0">
      <protection locked="0"/>
    </xf>
    <xf numFmtId="181" fontId="96" fillId="0" borderId="54" applyNumberFormat="0" applyFill="0" applyAlignment="0" applyProtection="0"/>
    <xf numFmtId="181" fontId="97" fillId="0" borderId="40" applyNumberFormat="0" applyFill="0" applyAlignment="0" applyProtection="0"/>
    <xf numFmtId="181" fontId="98" fillId="0" borderId="55" applyNumberFormat="0" applyFill="0" applyAlignment="0" applyProtection="0"/>
    <xf numFmtId="181" fontId="98" fillId="0" borderId="0" applyNumberFormat="0" applyFill="0" applyBorder="0" applyAlignment="0" applyProtection="0"/>
    <xf numFmtId="181" fontId="99" fillId="0" borderId="0" applyNumberFormat="0" applyFill="0" applyBorder="0" applyAlignment="0" applyProtection="0"/>
    <xf numFmtId="9" fontId="69" fillId="0" borderId="0">
      <protection locked="0"/>
    </xf>
    <xf numFmtId="9" fontId="70" fillId="0" borderId="0">
      <protection locked="0"/>
    </xf>
    <xf numFmtId="181" fontId="71" fillId="0" borderId="42" applyNumberFormat="0" applyFill="0" applyAlignment="0" applyProtection="0"/>
    <xf numFmtId="181" fontId="72" fillId="0" borderId="0" applyNumberFormat="0" applyFill="0" applyBorder="0" applyAlignment="0" applyProtection="0"/>
    <xf numFmtId="181" fontId="75" fillId="68" borderId="44" applyNumberFormat="0" applyAlignment="0" applyProtection="0"/>
    <xf numFmtId="166" fontId="76" fillId="0" borderId="45" applyNumberFormat="0" applyFont="0" applyFill="0" applyBorder="0" applyProtection="0">
      <alignment horizontal="centerContinuous"/>
    </xf>
    <xf numFmtId="0" fontId="29" fillId="0" borderId="47" applyNumberFormat="0" applyFill="0" applyAlignment="0" applyProtection="0"/>
    <xf numFmtId="0" fontId="100" fillId="0" borderId="56" applyNumberFormat="0"/>
    <xf numFmtId="0" fontId="100" fillId="0" borderId="56" applyNumberFormat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48" borderId="0" applyNumberFormat="0" applyBorder="0" applyAlignment="0" applyProtection="0"/>
    <xf numFmtId="0" fontId="32" fillId="51" borderId="0" applyNumberFormat="0" applyBorder="0" applyAlignment="0" applyProtection="0"/>
    <xf numFmtId="0" fontId="32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62" borderId="0" applyNumberFormat="0" applyBorder="0" applyAlignment="0" applyProtection="0"/>
    <xf numFmtId="0" fontId="36" fillId="63" borderId="33" applyNumberFormat="0" applyAlignment="0" applyProtection="0"/>
    <xf numFmtId="0" fontId="39" fillId="63" borderId="34" applyNumberFormat="0" applyAlignment="0" applyProtection="0"/>
    <xf numFmtId="0" fontId="44" fillId="50" borderId="34" applyNumberFormat="0" applyAlignment="0" applyProtection="0"/>
    <xf numFmtId="0" fontId="30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9" fillId="47" borderId="0" applyNumberFormat="0" applyBorder="0" applyAlignment="0" applyProtection="0"/>
    <xf numFmtId="0" fontId="57" fillId="65" borderId="0" applyNumberFormat="0" applyBorder="0" applyAlignment="0" applyProtection="0"/>
    <xf numFmtId="0" fontId="32" fillId="66" borderId="35" applyNumberFormat="0" applyFont="0" applyAlignment="0" applyProtection="0"/>
    <xf numFmtId="0" fontId="62" fillId="46" borderId="0" applyNumberFormat="0" applyBorder="0" applyAlignment="0" applyProtection="0"/>
    <xf numFmtId="0" fontId="65" fillId="0" borderId="39" applyNumberFormat="0" applyFill="0" applyAlignment="0" applyProtection="0"/>
    <xf numFmtId="0" fontId="66" fillId="0" borderId="40" applyNumberFormat="0" applyFill="0" applyAlignment="0" applyProtection="0"/>
    <xf numFmtId="0" fontId="67" fillId="0" borderId="41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1" fillId="0" borderId="42" applyNumberFormat="0" applyFill="0" applyAlignment="0" applyProtection="0"/>
    <xf numFmtId="0" fontId="72" fillId="0" borderId="0" applyNumberFormat="0" applyFill="0" applyBorder="0" applyAlignment="0" applyProtection="0"/>
    <xf numFmtId="0" fontId="75" fillId="68" borderId="44" applyNumberFormat="0" applyAlignment="0" applyProtection="0"/>
    <xf numFmtId="0" fontId="2" fillId="0" borderId="0"/>
    <xf numFmtId="9" fontId="12" fillId="0" borderId="0" applyFont="0" applyFill="0" applyBorder="0" applyAlignment="0" applyProtection="0"/>
    <xf numFmtId="0" fontId="101" fillId="0" borderId="0"/>
    <xf numFmtId="0" fontId="1" fillId="0" borderId="0"/>
    <xf numFmtId="0" fontId="31" fillId="0" borderId="0"/>
  </cellStyleXfs>
  <cellXfs count="357">
    <xf numFmtId="0" fontId="0" fillId="0" borderId="0" xfId="0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9" fontId="6" fillId="4" borderId="2" xfId="1" applyFont="1" applyFill="1" applyBorder="1"/>
    <xf numFmtId="4" fontId="6" fillId="4" borderId="1" xfId="0" applyNumberFormat="1" applyFont="1" applyFill="1" applyBorder="1" applyAlignment="1">
      <alignment horizontal="right" wrapText="1"/>
    </xf>
    <xf numFmtId="9" fontId="6" fillId="4" borderId="1" xfId="1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4" fontId="6" fillId="5" borderId="1" xfId="0" applyNumberFormat="1" applyFont="1" applyFill="1" applyBorder="1" applyAlignment="1">
      <alignment wrapText="1"/>
    </xf>
    <xf numFmtId="4" fontId="6" fillId="4" borderId="1" xfId="0" applyNumberFormat="1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9" fontId="7" fillId="4" borderId="2" xfId="1" applyFont="1" applyFill="1" applyBorder="1"/>
    <xf numFmtId="4" fontId="7" fillId="5" borderId="1" xfId="0" applyNumberFormat="1" applyFont="1" applyFill="1" applyBorder="1" applyAlignment="1">
      <alignment wrapText="1"/>
    </xf>
    <xf numFmtId="9" fontId="7" fillId="4" borderId="1" xfId="1" applyNumberFormat="1" applyFont="1" applyFill="1" applyBorder="1" applyAlignment="1">
      <alignment horizontal="right" wrapText="1"/>
    </xf>
    <xf numFmtId="4" fontId="7" fillId="4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9" fontId="7" fillId="3" borderId="1" xfId="1" applyFont="1" applyFill="1" applyBorder="1" applyAlignment="1">
      <alignment wrapText="1"/>
    </xf>
    <xf numFmtId="4" fontId="6" fillId="5" borderId="1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4" fontId="7" fillId="5" borderId="1" xfId="0" applyNumberFormat="1" applyFont="1" applyFill="1" applyBorder="1" applyAlignment="1">
      <alignment horizontal="right" wrapText="1"/>
    </xf>
    <xf numFmtId="4" fontId="7" fillId="4" borderId="1" xfId="0" applyNumberFormat="1" applyFont="1" applyFill="1" applyBorder="1" applyAlignment="1">
      <alignment horizontal="right" wrapText="1"/>
    </xf>
    <xf numFmtId="0" fontId="6" fillId="4" borderId="1" xfId="0" applyFont="1" applyFill="1" applyBorder="1" applyAlignment="1">
      <alignment horizontal="right" wrapText="1"/>
    </xf>
    <xf numFmtId="164" fontId="7" fillId="4" borderId="1" xfId="1" applyNumberFormat="1" applyFont="1" applyFill="1" applyBorder="1" applyAlignment="1">
      <alignment wrapText="1"/>
    </xf>
    <xf numFmtId="164" fontId="7" fillId="4" borderId="1" xfId="1" applyNumberFormat="1" applyFont="1" applyFill="1" applyBorder="1" applyAlignment="1">
      <alignment horizontal="right" wrapText="1"/>
    </xf>
    <xf numFmtId="164" fontId="7" fillId="3" borderId="1" xfId="1" applyNumberFormat="1" applyFont="1" applyFill="1" applyBorder="1" applyAlignment="1">
      <alignment wrapText="1"/>
    </xf>
    <xf numFmtId="2" fontId="6" fillId="4" borderId="1" xfId="0" applyNumberFormat="1" applyFont="1" applyFill="1" applyBorder="1" applyAlignment="1">
      <alignment horizontal="right" wrapText="1"/>
    </xf>
    <xf numFmtId="9" fontId="6" fillId="4" borderId="4" xfId="1" applyFont="1" applyFill="1" applyBorder="1" applyAlignment="1">
      <alignment horizontal="right" wrapText="1"/>
    </xf>
    <xf numFmtId="3" fontId="7" fillId="5" borderId="4" xfId="0" applyNumberFormat="1" applyFont="1" applyFill="1" applyBorder="1" applyAlignment="1">
      <alignment horizontal="right" wrapText="1"/>
    </xf>
    <xf numFmtId="3" fontId="7" fillId="4" borderId="1" xfId="0" applyNumberFormat="1" applyFont="1" applyFill="1" applyBorder="1" applyAlignment="1">
      <alignment horizontal="right" wrapText="1"/>
    </xf>
    <xf numFmtId="0" fontId="6" fillId="4" borderId="4" xfId="0" applyFont="1" applyFill="1" applyBorder="1" applyAlignment="1">
      <alignment horizontal="right" wrapText="1"/>
    </xf>
    <xf numFmtId="4" fontId="7" fillId="5" borderId="4" xfId="0" quotePrefix="1" applyNumberFormat="1" applyFont="1" applyFill="1" applyBorder="1" applyAlignment="1">
      <alignment horizontal="right" wrapText="1"/>
    </xf>
    <xf numFmtId="4" fontId="7" fillId="4" borderId="1" xfId="0" quotePrefix="1" applyNumberFormat="1" applyFont="1" applyFill="1" applyBorder="1" applyAlignment="1">
      <alignment horizontal="right" wrapText="1"/>
    </xf>
    <xf numFmtId="9" fontId="7" fillId="4" borderId="1" xfId="1" quotePrefix="1" applyNumberFormat="1" applyFont="1" applyFill="1" applyBorder="1" applyAlignment="1">
      <alignment horizontal="right" wrapText="1"/>
    </xf>
    <xf numFmtId="9" fontId="7" fillId="4" borderId="1" xfId="1" applyFont="1" applyFill="1" applyBorder="1" applyAlignment="1">
      <alignment horizontal="right" wrapText="1"/>
    </xf>
    <xf numFmtId="164" fontId="7" fillId="5" borderId="1" xfId="1" applyNumberFormat="1" applyFont="1" applyFill="1" applyBorder="1" applyAlignment="1">
      <alignment horizontal="right" wrapText="1"/>
    </xf>
    <xf numFmtId="164" fontId="7" fillId="5" borderId="4" xfId="1" applyNumberFormat="1" applyFont="1" applyFill="1" applyBorder="1" applyAlignment="1">
      <alignment horizontal="right" wrapText="1"/>
    </xf>
    <xf numFmtId="0" fontId="7" fillId="4" borderId="4" xfId="0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right" wrapText="1"/>
    </xf>
    <xf numFmtId="0" fontId="7" fillId="4" borderId="5" xfId="0" applyFont="1" applyFill="1" applyBorder="1" applyAlignment="1">
      <alignment wrapText="1"/>
    </xf>
    <xf numFmtId="0" fontId="8" fillId="5" borderId="6" xfId="0" applyFont="1" applyFill="1" applyBorder="1" applyAlignment="1">
      <alignment wrapText="1"/>
    </xf>
    <xf numFmtId="0" fontId="8" fillId="4" borderId="7" xfId="0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4" fontId="6" fillId="4" borderId="6" xfId="0" applyNumberFormat="1" applyFont="1" applyFill="1" applyBorder="1" applyAlignment="1">
      <alignment horizontal="right" wrapText="1"/>
    </xf>
    <xf numFmtId="9" fontId="6" fillId="4" borderId="8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9" fontId="7" fillId="4" borderId="8" xfId="1" applyFont="1" applyFill="1" applyBorder="1" applyAlignment="1">
      <alignment horizontal="right" wrapText="1"/>
    </xf>
    <xf numFmtId="4" fontId="7" fillId="5" borderId="9" xfId="0" applyNumberFormat="1" applyFont="1" applyFill="1" applyBorder="1" applyAlignment="1">
      <alignment horizontal="right" wrapText="1"/>
    </xf>
    <xf numFmtId="4" fontId="7" fillId="4" borderId="9" xfId="0" applyNumberFormat="1" applyFont="1" applyFill="1" applyBorder="1" applyAlignment="1">
      <alignment horizontal="right" wrapText="1"/>
    </xf>
    <xf numFmtId="9" fontId="6" fillId="4" borderId="8" xfId="1" applyNumberFormat="1" applyFont="1" applyFill="1" applyBorder="1" applyAlignment="1">
      <alignment horizontal="right" wrapText="1"/>
    </xf>
    <xf numFmtId="4" fontId="6" fillId="5" borderId="9" xfId="0" applyNumberFormat="1" applyFont="1" applyFill="1" applyBorder="1" applyAlignment="1">
      <alignment horizontal="right" wrapText="1"/>
    </xf>
    <xf numFmtId="4" fontId="6" fillId="4" borderId="9" xfId="0" applyNumberFormat="1" applyFont="1" applyFill="1" applyBorder="1" applyAlignment="1">
      <alignment horizontal="right" wrapText="1"/>
    </xf>
    <xf numFmtId="9" fontId="6" fillId="4" borderId="10" xfId="1" applyFont="1" applyFill="1" applyBorder="1" applyAlignment="1">
      <alignment horizontal="right" wrapText="1"/>
    </xf>
    <xf numFmtId="9" fontId="7" fillId="4" borderId="4" xfId="1" applyFont="1" applyFill="1" applyBorder="1" applyAlignment="1">
      <alignment horizontal="right" wrapText="1"/>
    </xf>
    <xf numFmtId="0" fontId="7" fillId="4" borderId="5" xfId="0" applyFont="1" applyFill="1" applyBorder="1" applyAlignment="1">
      <alignment horizontal="right" wrapText="1"/>
    </xf>
    <xf numFmtId="0" fontId="7" fillId="4" borderId="11" xfId="0" applyFont="1" applyFill="1" applyBorder="1" applyAlignment="1">
      <alignment horizontal="right" wrapText="1"/>
    </xf>
    <xf numFmtId="4" fontId="7" fillId="5" borderId="4" xfId="0" applyNumberFormat="1" applyFont="1" applyFill="1" applyBorder="1" applyAlignment="1">
      <alignment horizontal="right" wrapText="1"/>
    </xf>
    <xf numFmtId="4" fontId="7" fillId="4" borderId="4" xfId="0" applyNumberFormat="1" applyFont="1" applyFill="1" applyBorder="1" applyAlignment="1">
      <alignment horizontal="right" wrapText="1"/>
    </xf>
    <xf numFmtId="9" fontId="7" fillId="4" borderId="1" xfId="1" applyFont="1" applyFill="1" applyBorder="1" applyAlignment="1">
      <alignment wrapText="1"/>
    </xf>
    <xf numFmtId="164" fontId="7" fillId="4" borderId="4" xfId="1" applyNumberFormat="1" applyFont="1" applyFill="1" applyBorder="1" applyAlignment="1">
      <alignment horizontal="right" wrapText="1"/>
    </xf>
    <xf numFmtId="164" fontId="7" fillId="5" borderId="1" xfId="1" quotePrefix="1" applyNumberFormat="1" applyFont="1" applyFill="1" applyBorder="1" applyAlignment="1">
      <alignment horizontal="right" wrapText="1"/>
    </xf>
    <xf numFmtId="164" fontId="7" fillId="5" borderId="4" xfId="1" quotePrefix="1" applyNumberFormat="1" applyFont="1" applyFill="1" applyBorder="1" applyAlignment="1">
      <alignment horizontal="right" wrapText="1"/>
    </xf>
    <xf numFmtId="164" fontId="7" fillId="4" borderId="4" xfId="1" quotePrefix="1" applyNumberFormat="1" applyFont="1" applyFill="1" applyBorder="1" applyAlignment="1">
      <alignment horizontal="right" wrapText="1"/>
    </xf>
    <xf numFmtId="164" fontId="7" fillId="4" borderId="1" xfId="1" quotePrefix="1" applyNumberFormat="1" applyFont="1" applyFill="1" applyBorder="1" applyAlignment="1">
      <alignment horizontal="right" wrapText="1"/>
    </xf>
    <xf numFmtId="4" fontId="7" fillId="4" borderId="4" xfId="0" quotePrefix="1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4" fontId="7" fillId="0" borderId="4" xfId="0" quotePrefix="1" applyNumberFormat="1" applyFont="1" applyFill="1" applyBorder="1" applyAlignment="1">
      <alignment horizontal="right" wrapText="1"/>
    </xf>
    <xf numFmtId="4" fontId="6" fillId="4" borderId="4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 wrapText="1"/>
    </xf>
    <xf numFmtId="9" fontId="7" fillId="0" borderId="1" xfId="1" applyNumberFormat="1" applyFont="1" applyFill="1" applyBorder="1" applyAlignment="1">
      <alignment horizontal="right" wrapText="1"/>
    </xf>
    <xf numFmtId="9" fontId="6" fillId="0" borderId="1" xfId="1" applyNumberFormat="1" applyFont="1" applyFill="1" applyBorder="1" applyAlignment="1">
      <alignment horizontal="right" wrapText="1"/>
    </xf>
    <xf numFmtId="4" fontId="7" fillId="0" borderId="1" xfId="0" quotePrefix="1" applyNumberFormat="1" applyFont="1" applyFill="1" applyBorder="1" applyAlignment="1">
      <alignment horizontal="right" wrapText="1"/>
    </xf>
    <xf numFmtId="4" fontId="6" fillId="4" borderId="4" xfId="0" applyNumberFormat="1" applyFont="1" applyFill="1" applyBorder="1" applyAlignment="1">
      <alignment horizontal="right" wrapText="1"/>
    </xf>
    <xf numFmtId="2" fontId="7" fillId="5" borderId="4" xfId="0" applyNumberFormat="1" applyFont="1" applyFill="1" applyBorder="1" applyAlignment="1">
      <alignment horizontal="right" wrapText="1"/>
    </xf>
    <xf numFmtId="2" fontId="7" fillId="0" borderId="1" xfId="0" applyNumberFormat="1" applyFont="1" applyFill="1" applyBorder="1" applyAlignment="1">
      <alignment horizontal="right" wrapText="1"/>
    </xf>
    <xf numFmtId="2" fontId="7" fillId="4" borderId="4" xfId="0" applyNumberFormat="1" applyFont="1" applyFill="1" applyBorder="1" applyAlignment="1">
      <alignment horizontal="right" wrapText="1"/>
    </xf>
    <xf numFmtId="164" fontId="6" fillId="4" borderId="4" xfId="1" applyNumberFormat="1" applyFont="1" applyFill="1" applyBorder="1" applyAlignment="1">
      <alignment horizontal="right" wrapText="1"/>
    </xf>
    <xf numFmtId="164" fontId="6" fillId="4" borderId="1" xfId="1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3" fontId="7" fillId="4" borderId="2" xfId="0" applyNumberFormat="1" applyFont="1" applyFill="1" applyBorder="1"/>
    <xf numFmtId="1" fontId="7" fillId="4" borderId="2" xfId="0" applyNumberFormat="1" applyFont="1" applyFill="1" applyBorder="1"/>
    <xf numFmtId="3" fontId="7" fillId="4" borderId="12" xfId="0" applyNumberFormat="1" applyFont="1" applyFill="1" applyBorder="1"/>
    <xf numFmtId="3" fontId="7" fillId="0" borderId="1" xfId="0" applyNumberFormat="1" applyFont="1" applyBorder="1"/>
    <xf numFmtId="3" fontId="7" fillId="4" borderId="4" xfId="0" applyNumberFormat="1" applyFont="1" applyFill="1" applyBorder="1" applyAlignment="1">
      <alignment horizontal="right" wrapText="1"/>
    </xf>
    <xf numFmtId="1" fontId="7" fillId="4" borderId="4" xfId="0" applyNumberFormat="1" applyFont="1" applyFill="1" applyBorder="1" applyAlignment="1">
      <alignment horizontal="right" wrapText="1"/>
    </xf>
    <xf numFmtId="9" fontId="7" fillId="4" borderId="13" xfId="1" applyNumberFormat="1" applyFont="1" applyFill="1" applyBorder="1" applyAlignment="1">
      <alignment horizontal="right" wrapText="1"/>
    </xf>
    <xf numFmtId="3" fontId="7" fillId="0" borderId="13" xfId="0" applyNumberFormat="1" applyFont="1" applyBorder="1"/>
    <xf numFmtId="3" fontId="7" fillId="4" borderId="1" xfId="0" applyNumberFormat="1" applyFont="1" applyFill="1" applyBorder="1"/>
    <xf numFmtId="1" fontId="7" fillId="4" borderId="1" xfId="0" applyNumberFormat="1" applyFont="1" applyFill="1" applyBorder="1"/>
    <xf numFmtId="3" fontId="7" fillId="4" borderId="4" xfId="0" applyNumberFormat="1" applyFont="1" applyFill="1" applyBorder="1"/>
    <xf numFmtId="1" fontId="7" fillId="4" borderId="4" xfId="0" applyNumberFormat="1" applyFont="1" applyFill="1" applyBorder="1"/>
    <xf numFmtId="3" fontId="6" fillId="4" borderId="4" xfId="0" applyNumberFormat="1" applyFont="1" applyFill="1" applyBorder="1" applyAlignment="1">
      <alignment horizontal="right" wrapText="1"/>
    </xf>
    <xf numFmtId="3" fontId="6" fillId="4" borderId="1" xfId="0" applyNumberFormat="1" applyFont="1" applyFill="1" applyBorder="1" applyAlignment="1">
      <alignment horizontal="right" wrapText="1"/>
    </xf>
    <xf numFmtId="3" fontId="6" fillId="0" borderId="14" xfId="0" applyNumberFormat="1" applyFont="1" applyBorder="1"/>
    <xf numFmtId="3" fontId="6" fillId="0" borderId="15" xfId="0" applyNumberFormat="1" applyFont="1" applyBorder="1"/>
    <xf numFmtId="3" fontId="7" fillId="5" borderId="15" xfId="0" applyNumberFormat="1" applyFont="1" applyFill="1" applyBorder="1"/>
    <xf numFmtId="3" fontId="7" fillId="0" borderId="15" xfId="0" applyNumberFormat="1" applyFont="1" applyBorder="1"/>
    <xf numFmtId="3" fontId="7" fillId="4" borderId="9" xfId="0" applyNumberFormat="1" applyFont="1" applyFill="1" applyBorder="1" applyAlignment="1">
      <alignment horizontal="right" wrapText="1"/>
    </xf>
    <xf numFmtId="0" fontId="7" fillId="4" borderId="3" xfId="0" applyFont="1" applyFill="1" applyBorder="1" applyAlignment="1">
      <alignment horizontal="right" wrapText="1"/>
    </xf>
    <xf numFmtId="4" fontId="7" fillId="4" borderId="2" xfId="0" applyNumberFormat="1" applyFont="1" applyFill="1" applyBorder="1"/>
    <xf numFmtId="4" fontId="7" fillId="4" borderId="1" xfId="0" applyNumberFormat="1" applyFont="1" applyFill="1" applyBorder="1"/>
    <xf numFmtId="4" fontId="7" fillId="4" borderId="4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right"/>
    </xf>
    <xf numFmtId="0" fontId="6" fillId="7" borderId="1" xfId="0" applyFont="1" applyFill="1" applyBorder="1"/>
    <xf numFmtId="4" fontId="6" fillId="7" borderId="1" xfId="0" applyNumberFormat="1" applyFont="1" applyFill="1" applyBorder="1" applyAlignment="1">
      <alignment horizontal="right"/>
    </xf>
    <xf numFmtId="9" fontId="6" fillId="7" borderId="1" xfId="1" applyNumberFormat="1" applyFont="1" applyFill="1" applyBorder="1" applyAlignment="1">
      <alignment horizontal="right" wrapText="1"/>
    </xf>
    <xf numFmtId="9" fontId="6" fillId="7" borderId="1" xfId="1" applyNumberFormat="1" applyFont="1" applyFill="1" applyBorder="1" applyAlignment="1">
      <alignment horizontal="right"/>
    </xf>
    <xf numFmtId="0" fontId="6" fillId="6" borderId="1" xfId="0" applyFont="1" applyFill="1" applyBorder="1"/>
    <xf numFmtId="0" fontId="7" fillId="7" borderId="1" xfId="0" applyFont="1" applyFill="1" applyBorder="1"/>
    <xf numFmtId="164" fontId="7" fillId="7" borderId="1" xfId="1" applyNumberFormat="1" applyFont="1" applyFill="1" applyBorder="1" applyAlignment="1">
      <alignment horizontal="right"/>
    </xf>
    <xf numFmtId="9" fontId="7" fillId="7" borderId="1" xfId="1" applyNumberFormat="1" applyFont="1" applyFill="1" applyBorder="1" applyAlignment="1">
      <alignment horizontal="right"/>
    </xf>
    <xf numFmtId="0" fontId="7" fillId="7" borderId="1" xfId="0" applyFont="1" applyFill="1" applyBorder="1" applyAlignment="1">
      <alignment horizontal="right"/>
    </xf>
    <xf numFmtId="0" fontId="6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horizontal="right" wrapText="1"/>
    </xf>
    <xf numFmtId="0" fontId="7" fillId="7" borderId="1" xfId="0" applyFont="1" applyFill="1" applyBorder="1" applyAlignment="1">
      <alignment wrapText="1"/>
    </xf>
    <xf numFmtId="3" fontId="7" fillId="7" borderId="2" xfId="0" applyNumberFormat="1" applyFont="1" applyFill="1" applyBorder="1"/>
    <xf numFmtId="9" fontId="7" fillId="7" borderId="1" xfId="1" applyNumberFormat="1" applyFont="1" applyFill="1" applyBorder="1" applyAlignment="1">
      <alignment horizontal="right" wrapText="1"/>
    </xf>
    <xf numFmtId="1" fontId="7" fillId="7" borderId="2" xfId="0" applyNumberFormat="1" applyFont="1" applyFill="1" applyBorder="1"/>
    <xf numFmtId="3" fontId="7" fillId="7" borderId="12" xfId="0" applyNumberFormat="1" applyFont="1" applyFill="1" applyBorder="1"/>
    <xf numFmtId="3" fontId="7" fillId="0" borderId="12" xfId="0" applyNumberFormat="1" applyFont="1" applyBorder="1"/>
    <xf numFmtId="3" fontId="7" fillId="7" borderId="4" xfId="0" applyNumberFormat="1" applyFont="1" applyFill="1" applyBorder="1" applyAlignment="1">
      <alignment horizontal="right" wrapText="1"/>
    </xf>
    <xf numFmtId="1" fontId="7" fillId="7" borderId="4" xfId="0" applyNumberFormat="1" applyFont="1" applyFill="1" applyBorder="1" applyAlignment="1">
      <alignment horizontal="right" wrapText="1"/>
    </xf>
    <xf numFmtId="0" fontId="7" fillId="7" borderId="1" xfId="0" applyFont="1" applyFill="1" applyBorder="1" applyAlignment="1">
      <alignment horizontal="right" wrapText="1"/>
    </xf>
    <xf numFmtId="9" fontId="7" fillId="7" borderId="13" xfId="1" applyNumberFormat="1" applyFont="1" applyFill="1" applyBorder="1" applyAlignment="1">
      <alignment horizontal="right" wrapText="1"/>
    </xf>
    <xf numFmtId="3" fontId="7" fillId="7" borderId="1" xfId="0" applyNumberFormat="1" applyFont="1" applyFill="1" applyBorder="1"/>
    <xf numFmtId="1" fontId="7" fillId="7" borderId="1" xfId="0" applyNumberFormat="1" applyFont="1" applyFill="1" applyBorder="1"/>
    <xf numFmtId="3" fontId="7" fillId="7" borderId="4" xfId="0" applyNumberFormat="1" applyFont="1" applyFill="1" applyBorder="1"/>
    <xf numFmtId="1" fontId="7" fillId="7" borderId="4" xfId="0" applyNumberFormat="1" applyFont="1" applyFill="1" applyBorder="1"/>
    <xf numFmtId="3" fontId="7" fillId="7" borderId="1" xfId="0" applyNumberFormat="1" applyFont="1" applyFill="1" applyBorder="1" applyAlignment="1">
      <alignment horizontal="right" wrapText="1"/>
    </xf>
    <xf numFmtId="3" fontId="6" fillId="7" borderId="4" xfId="0" applyNumberFormat="1" applyFont="1" applyFill="1" applyBorder="1" applyAlignment="1">
      <alignment horizontal="right" wrapText="1"/>
    </xf>
    <xf numFmtId="3" fontId="6" fillId="7" borderId="1" xfId="0" applyNumberFormat="1" applyFont="1" applyFill="1" applyBorder="1" applyAlignment="1">
      <alignment horizontal="right" wrapText="1"/>
    </xf>
    <xf numFmtId="0" fontId="10" fillId="7" borderId="1" xfId="0" applyFont="1" applyFill="1" applyBorder="1" applyAlignment="1">
      <alignment wrapText="1"/>
    </xf>
    <xf numFmtId="9" fontId="10" fillId="7" borderId="4" xfId="1" applyFont="1" applyFill="1" applyBorder="1" applyAlignment="1">
      <alignment horizontal="right" wrapText="1"/>
    </xf>
    <xf numFmtId="9" fontId="10" fillId="7" borderId="1" xfId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4" fontId="7" fillId="7" borderId="2" xfId="0" applyNumberFormat="1" applyFont="1" applyFill="1" applyBorder="1"/>
    <xf numFmtId="9" fontId="7" fillId="7" borderId="2" xfId="1" applyFont="1" applyFill="1" applyBorder="1"/>
    <xf numFmtId="4" fontId="7" fillId="7" borderId="4" xfId="0" applyNumberFormat="1" applyFont="1" applyFill="1" applyBorder="1" applyAlignment="1">
      <alignment horizontal="right" wrapText="1"/>
    </xf>
    <xf numFmtId="4" fontId="7" fillId="7" borderId="1" xfId="0" applyNumberFormat="1" applyFont="1" applyFill="1" applyBorder="1"/>
    <xf numFmtId="4" fontId="7" fillId="7" borderId="4" xfId="0" applyNumberFormat="1" applyFont="1" applyFill="1" applyBorder="1"/>
    <xf numFmtId="4" fontId="6" fillId="7" borderId="1" xfId="0" applyNumberFormat="1" applyFont="1" applyFill="1" applyBorder="1"/>
    <xf numFmtId="4" fontId="6" fillId="7" borderId="1" xfId="0" applyNumberFormat="1" applyFont="1" applyFill="1" applyBorder="1" applyAlignment="1">
      <alignment wrapText="1"/>
    </xf>
    <xf numFmtId="4" fontId="6" fillId="7" borderId="1" xfId="0" applyNumberFormat="1" applyFont="1" applyFill="1" applyBorder="1" applyAlignment="1">
      <alignment horizontal="right" wrapText="1"/>
    </xf>
    <xf numFmtId="0" fontId="9" fillId="2" borderId="1" xfId="0" applyFont="1" applyFill="1" applyBorder="1"/>
    <xf numFmtId="0" fontId="7" fillId="8" borderId="1" xfId="0" applyFont="1" applyFill="1" applyBorder="1"/>
    <xf numFmtId="0" fontId="7" fillId="9" borderId="1" xfId="0" applyFont="1" applyFill="1" applyBorder="1" applyAlignment="1">
      <alignment horizontal="right"/>
    </xf>
    <xf numFmtId="0" fontId="6" fillId="10" borderId="1" xfId="0" applyFont="1" applyFill="1" applyBorder="1"/>
    <xf numFmtId="4" fontId="6" fillId="10" borderId="1" xfId="0" applyNumberFormat="1" applyFont="1" applyFill="1" applyBorder="1" applyAlignment="1">
      <alignment horizontal="right"/>
    </xf>
    <xf numFmtId="9" fontId="6" fillId="10" borderId="1" xfId="1" applyNumberFormat="1" applyFont="1" applyFill="1" applyBorder="1" applyAlignment="1">
      <alignment horizontal="right" wrapText="1"/>
    </xf>
    <xf numFmtId="9" fontId="6" fillId="10" borderId="1" xfId="1" applyNumberFormat="1" applyFont="1" applyFill="1" applyBorder="1" applyAlignment="1">
      <alignment horizontal="right"/>
    </xf>
    <xf numFmtId="0" fontId="6" fillId="8" borderId="1" xfId="0" applyFont="1" applyFill="1" applyBorder="1"/>
    <xf numFmtId="0" fontId="7" fillId="10" borderId="1" xfId="0" applyFont="1" applyFill="1" applyBorder="1"/>
    <xf numFmtId="164" fontId="7" fillId="10" borderId="1" xfId="1" applyNumberFormat="1" applyFont="1" applyFill="1" applyBorder="1" applyAlignment="1">
      <alignment horizontal="right"/>
    </xf>
    <xf numFmtId="9" fontId="7" fillId="10" borderId="1" xfId="1" applyNumberFormat="1" applyFont="1" applyFill="1" applyBorder="1" applyAlignment="1">
      <alignment horizontal="right"/>
    </xf>
    <xf numFmtId="0" fontId="7" fillId="10" borderId="1" xfId="0" applyFont="1" applyFill="1" applyBorder="1" applyAlignment="1">
      <alignment horizontal="right"/>
    </xf>
    <xf numFmtId="0" fontId="6" fillId="10" borderId="1" xfId="0" applyFont="1" applyFill="1" applyBorder="1" applyAlignment="1">
      <alignment horizontal="right" wrapText="1"/>
    </xf>
    <xf numFmtId="0" fontId="7" fillId="10" borderId="1" xfId="0" applyFont="1" applyFill="1" applyBorder="1" applyAlignment="1">
      <alignment wrapText="1"/>
    </xf>
    <xf numFmtId="3" fontId="7" fillId="10" borderId="2" xfId="0" applyNumberFormat="1" applyFont="1" applyFill="1" applyBorder="1"/>
    <xf numFmtId="9" fontId="7" fillId="10" borderId="1" xfId="1" applyNumberFormat="1" applyFont="1" applyFill="1" applyBorder="1" applyAlignment="1">
      <alignment horizontal="right" wrapText="1"/>
    </xf>
    <xf numFmtId="1" fontId="7" fillId="10" borderId="2" xfId="0" applyNumberFormat="1" applyFont="1" applyFill="1" applyBorder="1"/>
    <xf numFmtId="3" fontId="7" fillId="10" borderId="12" xfId="0" applyNumberFormat="1" applyFont="1" applyFill="1" applyBorder="1"/>
    <xf numFmtId="9" fontId="7" fillId="4" borderId="4" xfId="1" applyNumberFormat="1" applyFont="1" applyFill="1" applyBorder="1" applyAlignment="1">
      <alignment horizontal="right" wrapText="1"/>
    </xf>
    <xf numFmtId="3" fontId="7" fillId="10" borderId="4" xfId="0" applyNumberFormat="1" applyFont="1" applyFill="1" applyBorder="1" applyAlignment="1">
      <alignment horizontal="right" wrapText="1"/>
    </xf>
    <xf numFmtId="1" fontId="7" fillId="10" borderId="4" xfId="0" applyNumberFormat="1" applyFont="1" applyFill="1" applyBorder="1" applyAlignment="1">
      <alignment horizontal="right" wrapText="1"/>
    </xf>
    <xf numFmtId="0" fontId="7" fillId="10" borderId="1" xfId="0" applyFont="1" applyFill="1" applyBorder="1" applyAlignment="1">
      <alignment horizontal="right" wrapText="1"/>
    </xf>
    <xf numFmtId="9" fontId="7" fillId="10" borderId="13" xfId="1" applyNumberFormat="1" applyFont="1" applyFill="1" applyBorder="1" applyAlignment="1">
      <alignment horizontal="right" wrapText="1"/>
    </xf>
    <xf numFmtId="9" fontId="7" fillId="4" borderId="16" xfId="1" applyNumberFormat="1" applyFont="1" applyFill="1" applyBorder="1" applyAlignment="1">
      <alignment horizontal="right" wrapText="1"/>
    </xf>
    <xf numFmtId="3" fontId="7" fillId="10" borderId="1" xfId="0" applyNumberFormat="1" applyFont="1" applyFill="1" applyBorder="1"/>
    <xf numFmtId="1" fontId="7" fillId="10" borderId="1" xfId="0" applyNumberFormat="1" applyFont="1" applyFill="1" applyBorder="1"/>
    <xf numFmtId="3" fontId="7" fillId="10" borderId="4" xfId="0" applyNumberFormat="1" applyFont="1" applyFill="1" applyBorder="1"/>
    <xf numFmtId="1" fontId="7" fillId="10" borderId="4" xfId="0" applyNumberFormat="1" applyFont="1" applyFill="1" applyBorder="1"/>
    <xf numFmtId="3" fontId="7" fillId="10" borderId="1" xfId="0" applyNumberFormat="1" applyFont="1" applyFill="1" applyBorder="1" applyAlignment="1">
      <alignment horizontal="right" wrapText="1"/>
    </xf>
    <xf numFmtId="0" fontId="6" fillId="10" borderId="1" xfId="0" applyFont="1" applyFill="1" applyBorder="1" applyAlignment="1">
      <alignment wrapText="1"/>
    </xf>
    <xf numFmtId="3" fontId="6" fillId="10" borderId="4" xfId="0" applyNumberFormat="1" applyFont="1" applyFill="1" applyBorder="1" applyAlignment="1">
      <alignment horizontal="right" wrapText="1"/>
    </xf>
    <xf numFmtId="3" fontId="6" fillId="10" borderId="1" xfId="0" applyNumberFormat="1" applyFont="1" applyFill="1" applyBorder="1" applyAlignment="1">
      <alignment horizontal="right" wrapText="1"/>
    </xf>
    <xf numFmtId="9" fontId="6" fillId="4" borderId="4" xfId="1" applyNumberFormat="1" applyFont="1" applyFill="1" applyBorder="1" applyAlignment="1">
      <alignment horizontal="right" wrapText="1"/>
    </xf>
    <xf numFmtId="0" fontId="10" fillId="10" borderId="1" xfId="0" applyFont="1" applyFill="1" applyBorder="1" applyAlignment="1">
      <alignment wrapText="1"/>
    </xf>
    <xf numFmtId="9" fontId="10" fillId="10" borderId="4" xfId="1" applyFont="1" applyFill="1" applyBorder="1" applyAlignment="1">
      <alignment horizontal="right" wrapText="1"/>
    </xf>
    <xf numFmtId="9" fontId="10" fillId="10" borderId="1" xfId="1" applyFont="1" applyFill="1" applyBorder="1" applyAlignment="1">
      <alignment horizontal="right" wrapText="1"/>
    </xf>
    <xf numFmtId="9" fontId="10" fillId="4" borderId="4" xfId="1" applyNumberFormat="1" applyFont="1" applyFill="1" applyBorder="1" applyAlignment="1">
      <alignment horizontal="right" wrapText="1"/>
    </xf>
    <xf numFmtId="3" fontId="10" fillId="4" borderId="1" xfId="0" applyNumberFormat="1" applyFont="1" applyFill="1" applyBorder="1" applyAlignment="1">
      <alignment horizontal="right" wrapText="1"/>
    </xf>
    <xf numFmtId="0" fontId="10" fillId="3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4" fontId="7" fillId="10" borderId="2" xfId="0" applyNumberFormat="1" applyFont="1" applyFill="1" applyBorder="1"/>
    <xf numFmtId="9" fontId="7" fillId="10" borderId="2" xfId="1" applyFont="1" applyFill="1" applyBorder="1"/>
    <xf numFmtId="4" fontId="7" fillId="10" borderId="4" xfId="0" applyNumberFormat="1" applyFont="1" applyFill="1" applyBorder="1" applyAlignment="1">
      <alignment horizontal="right" wrapText="1"/>
    </xf>
    <xf numFmtId="4" fontId="7" fillId="10" borderId="1" xfId="0" applyNumberFormat="1" applyFont="1" applyFill="1" applyBorder="1"/>
    <xf numFmtId="4" fontId="7" fillId="10" borderId="4" xfId="0" applyNumberFormat="1" applyFont="1" applyFill="1" applyBorder="1"/>
    <xf numFmtId="4" fontId="6" fillId="10" borderId="1" xfId="0" applyNumberFormat="1" applyFont="1" applyFill="1" applyBorder="1"/>
    <xf numFmtId="4" fontId="6" fillId="10" borderId="1" xfId="0" applyNumberFormat="1" applyFont="1" applyFill="1" applyBorder="1" applyAlignment="1">
      <alignment wrapText="1"/>
    </xf>
    <xf numFmtId="4" fontId="6" fillId="10" borderId="1" xfId="0" applyNumberFormat="1" applyFont="1" applyFill="1" applyBorder="1" applyAlignment="1">
      <alignment horizontal="right" wrapText="1"/>
    </xf>
    <xf numFmtId="0" fontId="7" fillId="8" borderId="1" xfId="0" applyFont="1" applyFill="1" applyBorder="1" applyAlignment="1">
      <alignment horizontal="right"/>
    </xf>
    <xf numFmtId="0" fontId="5" fillId="2" borderId="1" xfId="0" applyFont="1" applyFill="1" applyBorder="1"/>
    <xf numFmtId="0" fontId="7" fillId="9" borderId="1" xfId="0" applyFont="1" applyFill="1" applyBorder="1"/>
    <xf numFmtId="0" fontId="6" fillId="11" borderId="1" xfId="0" applyFont="1" applyFill="1" applyBorder="1"/>
    <xf numFmtId="4" fontId="6" fillId="11" borderId="1" xfId="0" applyNumberFormat="1" applyFont="1" applyFill="1" applyBorder="1" applyAlignment="1">
      <alignment horizontal="right"/>
    </xf>
    <xf numFmtId="9" fontId="6" fillId="11" borderId="1" xfId="1" applyNumberFormat="1" applyFont="1" applyFill="1" applyBorder="1" applyAlignment="1">
      <alignment horizontal="right" wrapText="1"/>
    </xf>
    <xf numFmtId="9" fontId="6" fillId="11" borderId="1" xfId="1" applyNumberFormat="1" applyFont="1" applyFill="1" applyBorder="1" applyAlignment="1">
      <alignment horizontal="right"/>
    </xf>
    <xf numFmtId="0" fontId="6" fillId="9" borderId="1" xfId="0" applyFont="1" applyFill="1" applyBorder="1"/>
    <xf numFmtId="0" fontId="7" fillId="11" borderId="1" xfId="0" applyFont="1" applyFill="1" applyBorder="1"/>
    <xf numFmtId="164" fontId="7" fillId="11" borderId="1" xfId="1" applyNumberFormat="1" applyFont="1" applyFill="1" applyBorder="1" applyAlignment="1">
      <alignment horizontal="right"/>
    </xf>
    <xf numFmtId="9" fontId="7" fillId="11" borderId="1" xfId="1" applyNumberFormat="1" applyFont="1" applyFill="1" applyBorder="1" applyAlignment="1">
      <alignment horizontal="right"/>
    </xf>
    <xf numFmtId="0" fontId="7" fillId="11" borderId="1" xfId="0" applyFont="1" applyFill="1" applyBorder="1" applyAlignment="1">
      <alignment horizontal="right"/>
    </xf>
    <xf numFmtId="0" fontId="6" fillId="11" borderId="1" xfId="0" applyFont="1" applyFill="1" applyBorder="1" applyAlignment="1">
      <alignment wrapText="1"/>
    </xf>
    <xf numFmtId="0" fontId="6" fillId="11" borderId="1" xfId="0" applyFont="1" applyFill="1" applyBorder="1" applyAlignment="1">
      <alignment horizontal="right" wrapText="1"/>
    </xf>
    <xf numFmtId="0" fontId="7" fillId="11" borderId="1" xfId="0" applyFont="1" applyFill="1" applyBorder="1" applyAlignment="1">
      <alignment wrapText="1"/>
    </xf>
    <xf numFmtId="3" fontId="7" fillId="11" borderId="2" xfId="0" applyNumberFormat="1" applyFont="1" applyFill="1" applyBorder="1"/>
    <xf numFmtId="9" fontId="7" fillId="11" borderId="1" xfId="1" applyNumberFormat="1" applyFont="1" applyFill="1" applyBorder="1" applyAlignment="1">
      <alignment horizontal="right" wrapText="1"/>
    </xf>
    <xf numFmtId="1" fontId="7" fillId="11" borderId="2" xfId="0" applyNumberFormat="1" applyFont="1" applyFill="1" applyBorder="1"/>
    <xf numFmtId="3" fontId="7" fillId="11" borderId="12" xfId="0" applyNumberFormat="1" applyFont="1" applyFill="1" applyBorder="1"/>
    <xf numFmtId="3" fontId="7" fillId="11" borderId="4" xfId="0" applyNumberFormat="1" applyFont="1" applyFill="1" applyBorder="1" applyAlignment="1">
      <alignment horizontal="right" wrapText="1"/>
    </xf>
    <xf numFmtId="1" fontId="7" fillId="11" borderId="4" xfId="0" applyNumberFormat="1" applyFont="1" applyFill="1" applyBorder="1" applyAlignment="1">
      <alignment horizontal="right" wrapText="1"/>
    </xf>
    <xf numFmtId="0" fontId="7" fillId="11" borderId="1" xfId="0" applyFont="1" applyFill="1" applyBorder="1" applyAlignment="1">
      <alignment horizontal="right" wrapText="1"/>
    </xf>
    <xf numFmtId="9" fontId="7" fillId="11" borderId="13" xfId="1" applyNumberFormat="1" applyFont="1" applyFill="1" applyBorder="1" applyAlignment="1">
      <alignment horizontal="right" wrapText="1"/>
    </xf>
    <xf numFmtId="3" fontId="7" fillId="11" borderId="1" xfId="0" applyNumberFormat="1" applyFont="1" applyFill="1" applyBorder="1"/>
    <xf numFmtId="1" fontId="7" fillId="11" borderId="1" xfId="0" applyNumberFormat="1" applyFont="1" applyFill="1" applyBorder="1"/>
    <xf numFmtId="3" fontId="7" fillId="11" borderId="4" xfId="0" applyNumberFormat="1" applyFont="1" applyFill="1" applyBorder="1"/>
    <xf numFmtId="1" fontId="7" fillId="11" borderId="4" xfId="0" applyNumberFormat="1" applyFont="1" applyFill="1" applyBorder="1"/>
    <xf numFmtId="3" fontId="7" fillId="11" borderId="1" xfId="0" applyNumberFormat="1" applyFont="1" applyFill="1" applyBorder="1" applyAlignment="1">
      <alignment horizontal="right" wrapText="1"/>
    </xf>
    <xf numFmtId="3" fontId="6" fillId="11" borderId="4" xfId="0" applyNumberFormat="1" applyFont="1" applyFill="1" applyBorder="1" applyAlignment="1">
      <alignment horizontal="right" wrapText="1"/>
    </xf>
    <xf numFmtId="3" fontId="6" fillId="11" borderId="1" xfId="0" applyNumberFormat="1" applyFont="1" applyFill="1" applyBorder="1" applyAlignment="1">
      <alignment horizontal="right" wrapText="1"/>
    </xf>
    <xf numFmtId="0" fontId="10" fillId="11" borderId="1" xfId="0" applyFont="1" applyFill="1" applyBorder="1" applyAlignment="1">
      <alignment wrapText="1"/>
    </xf>
    <xf numFmtId="9" fontId="10" fillId="11" borderId="4" xfId="1" applyFont="1" applyFill="1" applyBorder="1" applyAlignment="1">
      <alignment horizontal="right" wrapText="1"/>
    </xf>
    <xf numFmtId="9" fontId="10" fillId="11" borderId="1" xfId="1" applyFont="1" applyFill="1" applyBorder="1" applyAlignment="1">
      <alignment horizontal="right" wrapText="1"/>
    </xf>
    <xf numFmtId="4" fontId="7" fillId="11" borderId="2" xfId="0" applyNumberFormat="1" applyFont="1" applyFill="1" applyBorder="1"/>
    <xf numFmtId="9" fontId="7" fillId="11" borderId="2" xfId="1" applyFont="1" applyFill="1" applyBorder="1"/>
    <xf numFmtId="4" fontId="7" fillId="11" borderId="4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/>
    <xf numFmtId="4" fontId="7" fillId="11" borderId="4" xfId="0" applyNumberFormat="1" applyFont="1" applyFill="1" applyBorder="1"/>
    <xf numFmtId="4" fontId="6" fillId="11" borderId="1" xfId="0" applyNumberFormat="1" applyFont="1" applyFill="1" applyBorder="1"/>
    <xf numFmtId="4" fontId="6" fillId="11" borderId="1" xfId="0" applyNumberFormat="1" applyFont="1" applyFill="1" applyBorder="1" applyAlignment="1">
      <alignment wrapText="1"/>
    </xf>
    <xf numFmtId="4" fontId="6" fillId="11" borderId="1" xfId="0" applyNumberFormat="1" applyFont="1" applyFill="1" applyBorder="1" applyAlignment="1">
      <alignment horizontal="right" wrapText="1"/>
    </xf>
    <xf numFmtId="0" fontId="7" fillId="12" borderId="1" xfId="0" applyFont="1" applyFill="1" applyBorder="1"/>
    <xf numFmtId="0" fontId="7" fillId="12" borderId="1" xfId="0" applyFont="1" applyFill="1" applyBorder="1" applyAlignment="1">
      <alignment horizontal="right"/>
    </xf>
    <xf numFmtId="0" fontId="6" fillId="13" borderId="1" xfId="0" applyFont="1" applyFill="1" applyBorder="1"/>
    <xf numFmtId="4" fontId="6" fillId="13" borderId="1" xfId="0" applyNumberFormat="1" applyFont="1" applyFill="1" applyBorder="1" applyAlignment="1">
      <alignment horizontal="right"/>
    </xf>
    <xf numFmtId="9" fontId="6" fillId="13" borderId="1" xfId="1" applyNumberFormat="1" applyFont="1" applyFill="1" applyBorder="1" applyAlignment="1">
      <alignment horizontal="right" wrapText="1"/>
    </xf>
    <xf numFmtId="9" fontId="6" fillId="13" borderId="1" xfId="1" applyNumberFormat="1" applyFont="1" applyFill="1" applyBorder="1" applyAlignment="1">
      <alignment horizontal="right"/>
    </xf>
    <xf numFmtId="0" fontId="7" fillId="13" borderId="1" xfId="0" applyFont="1" applyFill="1" applyBorder="1"/>
    <xf numFmtId="164" fontId="7" fillId="13" borderId="1" xfId="1" applyNumberFormat="1" applyFont="1" applyFill="1" applyBorder="1" applyAlignment="1">
      <alignment horizontal="right"/>
    </xf>
    <xf numFmtId="9" fontId="7" fillId="13" borderId="1" xfId="1" applyNumberFormat="1" applyFont="1" applyFill="1" applyBorder="1" applyAlignment="1">
      <alignment horizontal="right"/>
    </xf>
    <xf numFmtId="9" fontId="7" fillId="13" borderId="1" xfId="1" applyNumberFormat="1" applyFont="1" applyFill="1" applyBorder="1" applyAlignment="1">
      <alignment horizontal="right" wrapText="1"/>
    </xf>
    <xf numFmtId="2" fontId="7" fillId="13" borderId="1" xfId="0" applyNumberFormat="1" applyFont="1" applyFill="1" applyBorder="1" applyAlignment="1">
      <alignment horizontal="right" vertical="center" wrapText="1"/>
    </xf>
    <xf numFmtId="9" fontId="7" fillId="13" borderId="13" xfId="1" applyNumberFormat="1" applyFont="1" applyFill="1" applyBorder="1" applyAlignment="1">
      <alignment horizontal="right" vertical="center"/>
    </xf>
    <xf numFmtId="2" fontId="7" fillId="13" borderId="13" xfId="0" applyNumberFormat="1" applyFont="1" applyFill="1" applyBorder="1" applyAlignment="1">
      <alignment horizontal="right" vertical="center" wrapText="1"/>
    </xf>
    <xf numFmtId="164" fontId="7" fillId="13" borderId="3" xfId="1" applyNumberFormat="1" applyFont="1" applyFill="1" applyBorder="1" applyAlignment="1">
      <alignment horizontal="right"/>
    </xf>
    <xf numFmtId="164" fontId="7" fillId="13" borderId="17" xfId="1" applyNumberFormat="1" applyFont="1" applyFill="1" applyBorder="1" applyAlignment="1">
      <alignment horizontal="right"/>
    </xf>
    <xf numFmtId="0" fontId="7" fillId="13" borderId="1" xfId="0" applyFont="1" applyFill="1" applyBorder="1" applyAlignment="1">
      <alignment horizontal="right"/>
    </xf>
    <xf numFmtId="0" fontId="7" fillId="13" borderId="5" xfId="0" applyFont="1" applyFill="1" applyBorder="1" applyAlignment="1">
      <alignment horizontal="right"/>
    </xf>
    <xf numFmtId="0" fontId="6" fillId="13" borderId="1" xfId="0" applyFont="1" applyFill="1" applyBorder="1" applyAlignment="1">
      <alignment horizontal="right" wrapText="1"/>
    </xf>
    <xf numFmtId="0" fontId="7" fillId="13" borderId="1" xfId="0" applyFont="1" applyFill="1" applyBorder="1" applyAlignment="1">
      <alignment wrapText="1"/>
    </xf>
    <xf numFmtId="3" fontId="7" fillId="13" borderId="2" xfId="0" applyNumberFormat="1" applyFont="1" applyFill="1" applyBorder="1"/>
    <xf numFmtId="1" fontId="7" fillId="13" borderId="2" xfId="0" applyNumberFormat="1" applyFont="1" applyFill="1" applyBorder="1"/>
    <xf numFmtId="3" fontId="7" fillId="13" borderId="12" xfId="0" applyNumberFormat="1" applyFont="1" applyFill="1" applyBorder="1"/>
    <xf numFmtId="3" fontId="7" fillId="13" borderId="4" xfId="0" applyNumberFormat="1" applyFont="1" applyFill="1" applyBorder="1" applyAlignment="1">
      <alignment horizontal="right" wrapText="1"/>
    </xf>
    <xf numFmtId="1" fontId="7" fillId="13" borderId="4" xfId="0" applyNumberFormat="1" applyFont="1" applyFill="1" applyBorder="1" applyAlignment="1">
      <alignment horizontal="right" wrapText="1"/>
    </xf>
    <xf numFmtId="0" fontId="7" fillId="13" borderId="1" xfId="0" applyFont="1" applyFill="1" applyBorder="1" applyAlignment="1">
      <alignment horizontal="right" wrapText="1"/>
    </xf>
    <xf numFmtId="9" fontId="7" fillId="13" borderId="13" xfId="1" applyNumberFormat="1" applyFont="1" applyFill="1" applyBorder="1" applyAlignment="1">
      <alignment horizontal="right" wrapText="1"/>
    </xf>
    <xf numFmtId="3" fontId="7" fillId="13" borderId="1" xfId="0" applyNumberFormat="1" applyFont="1" applyFill="1" applyBorder="1"/>
    <xf numFmtId="1" fontId="7" fillId="13" borderId="1" xfId="0" applyNumberFormat="1" applyFont="1" applyFill="1" applyBorder="1"/>
    <xf numFmtId="3" fontId="7" fillId="13" borderId="4" xfId="0" applyNumberFormat="1" applyFont="1" applyFill="1" applyBorder="1"/>
    <xf numFmtId="1" fontId="7" fillId="13" borderId="4" xfId="0" applyNumberFormat="1" applyFont="1" applyFill="1" applyBorder="1"/>
    <xf numFmtId="3" fontId="7" fillId="13" borderId="1" xfId="0" applyNumberFormat="1" applyFont="1" applyFill="1" applyBorder="1" applyAlignment="1">
      <alignment horizontal="right" wrapText="1"/>
    </xf>
    <xf numFmtId="0" fontId="6" fillId="13" borderId="1" xfId="0" applyFont="1" applyFill="1" applyBorder="1" applyAlignment="1">
      <alignment wrapText="1"/>
    </xf>
    <xf numFmtId="3" fontId="6" fillId="13" borderId="4" xfId="0" applyNumberFormat="1" applyFont="1" applyFill="1" applyBorder="1" applyAlignment="1">
      <alignment horizontal="right" wrapText="1"/>
    </xf>
    <xf numFmtId="3" fontId="6" fillId="13" borderId="1" xfId="0" applyNumberFormat="1" applyFont="1" applyFill="1" applyBorder="1" applyAlignment="1">
      <alignment horizontal="right" wrapText="1"/>
    </xf>
    <xf numFmtId="0" fontId="10" fillId="13" borderId="1" xfId="0" applyFont="1" applyFill="1" applyBorder="1" applyAlignment="1">
      <alignment wrapText="1"/>
    </xf>
    <xf numFmtId="9" fontId="10" fillId="13" borderId="4" xfId="1" applyFont="1" applyFill="1" applyBorder="1" applyAlignment="1">
      <alignment horizontal="right" wrapText="1"/>
    </xf>
    <xf numFmtId="9" fontId="10" fillId="13" borderId="1" xfId="1" applyFont="1" applyFill="1" applyBorder="1" applyAlignment="1">
      <alignment horizontal="right" wrapText="1"/>
    </xf>
    <xf numFmtId="4" fontId="7" fillId="13" borderId="2" xfId="0" applyNumberFormat="1" applyFont="1" applyFill="1" applyBorder="1"/>
    <xf numFmtId="4" fontId="7" fillId="13" borderId="4" xfId="0" applyNumberFormat="1" applyFont="1" applyFill="1" applyBorder="1" applyAlignment="1">
      <alignment horizontal="right" wrapText="1"/>
    </xf>
    <xf numFmtId="4" fontId="7" fillId="13" borderId="1" xfId="0" applyNumberFormat="1" applyFont="1" applyFill="1" applyBorder="1"/>
    <xf numFmtId="4" fontId="7" fillId="13" borderId="4" xfId="0" applyNumberFormat="1" applyFont="1" applyFill="1" applyBorder="1"/>
    <xf numFmtId="4" fontId="6" fillId="13" borderId="1" xfId="0" applyNumberFormat="1" applyFont="1" applyFill="1" applyBorder="1"/>
    <xf numFmtId="4" fontId="6" fillId="13" borderId="1" xfId="0" applyNumberFormat="1" applyFont="1" applyFill="1" applyBorder="1" applyAlignment="1">
      <alignment wrapText="1"/>
    </xf>
    <xf numFmtId="4" fontId="6" fillId="13" borderId="1" xfId="0" applyNumberFormat="1" applyFont="1" applyFill="1" applyBorder="1" applyAlignment="1">
      <alignment horizontal="right" wrapText="1"/>
    </xf>
    <xf numFmtId="9" fontId="6" fillId="7" borderId="2" xfId="1" applyFont="1" applyFill="1" applyBorder="1"/>
    <xf numFmtId="9" fontId="6" fillId="10" borderId="2" xfId="1" applyFont="1" applyFill="1" applyBorder="1"/>
    <xf numFmtId="9" fontId="6" fillId="11" borderId="2" xfId="1" applyFont="1" applyFill="1" applyBorder="1"/>
    <xf numFmtId="9" fontId="7" fillId="13" borderId="2" xfId="1" applyFont="1" applyFill="1" applyBorder="1"/>
    <xf numFmtId="9" fontId="6" fillId="13" borderId="2" xfId="1" applyFont="1" applyFill="1" applyBorder="1"/>
    <xf numFmtId="2" fontId="7" fillId="7" borderId="2" xfId="0" applyNumberFormat="1" applyFont="1" applyFill="1" applyBorder="1"/>
    <xf numFmtId="2" fontId="7" fillId="7" borderId="4" xfId="0" applyNumberFormat="1" applyFont="1" applyFill="1" applyBorder="1" applyAlignment="1">
      <alignment horizontal="right" wrapText="1"/>
    </xf>
    <xf numFmtId="2" fontId="7" fillId="7" borderId="1" xfId="0" applyNumberFormat="1" applyFont="1" applyFill="1" applyBorder="1"/>
    <xf numFmtId="9" fontId="7" fillId="4" borderId="12" xfId="1" applyNumberFormat="1" applyFont="1" applyFill="1" applyBorder="1"/>
    <xf numFmtId="9" fontId="7" fillId="5" borderId="1" xfId="1" applyNumberFormat="1" applyFont="1" applyFill="1" applyBorder="1" applyAlignment="1">
      <alignment horizontal="right" wrapText="1"/>
    </xf>
    <xf numFmtId="9" fontId="7" fillId="4" borderId="12" xfId="1" applyFont="1" applyFill="1" applyBorder="1"/>
    <xf numFmtId="4" fontId="7" fillId="4" borderId="12" xfId="0" applyNumberFormat="1" applyFont="1" applyFill="1" applyBorder="1"/>
    <xf numFmtId="0" fontId="7" fillId="5" borderId="1" xfId="0" applyFont="1" applyFill="1" applyBorder="1" applyAlignment="1">
      <alignment horizontal="right" wrapText="1"/>
    </xf>
    <xf numFmtId="9" fontId="7" fillId="4" borderId="2" xfId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wrapText="1"/>
    </xf>
    <xf numFmtId="9" fontId="7" fillId="5" borderId="2" xfId="1" applyFont="1" applyFill="1" applyBorder="1" applyAlignment="1">
      <alignment horizontal="right"/>
    </xf>
    <xf numFmtId="4" fontId="7" fillId="4" borderId="16" xfId="0" applyNumberFormat="1" applyFont="1" applyFill="1" applyBorder="1" applyAlignment="1">
      <alignment horizontal="right" wrapText="1"/>
    </xf>
    <xf numFmtId="0" fontId="7" fillId="3" borderId="5" xfId="0" applyFont="1" applyFill="1" applyBorder="1" applyAlignment="1">
      <alignment horizontal="right" wrapText="1"/>
    </xf>
    <xf numFmtId="9" fontId="7" fillId="4" borderId="19" xfId="1" applyFont="1" applyFill="1" applyBorder="1"/>
    <xf numFmtId="9" fontId="6" fillId="4" borderId="1" xfId="1" applyFont="1" applyFill="1" applyBorder="1"/>
    <xf numFmtId="4" fontId="7" fillId="7" borderId="16" xfId="0" applyNumberFormat="1" applyFont="1" applyFill="1" applyBorder="1" applyAlignment="1">
      <alignment horizontal="right" wrapText="1"/>
    </xf>
    <xf numFmtId="4" fontId="7" fillId="7" borderId="1" xfId="0" applyNumberFormat="1" applyFont="1" applyFill="1" applyBorder="1" applyAlignment="1">
      <alignment horizontal="right" wrapText="1"/>
    </xf>
    <xf numFmtId="9" fontId="7" fillId="7" borderId="13" xfId="1" applyFont="1" applyFill="1" applyBorder="1"/>
    <xf numFmtId="9" fontId="6" fillId="7" borderId="20" xfId="1" applyFont="1" applyFill="1" applyBorder="1"/>
    <xf numFmtId="4" fontId="7" fillId="11" borderId="16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horizontal="right" wrapText="1"/>
    </xf>
    <xf numFmtId="9" fontId="7" fillId="11" borderId="1" xfId="1" applyFont="1" applyFill="1" applyBorder="1"/>
    <xf numFmtId="9" fontId="6" fillId="11" borderId="1" xfId="1" applyFont="1" applyFill="1" applyBorder="1"/>
    <xf numFmtId="4" fontId="7" fillId="10" borderId="16" xfId="0" applyNumberFormat="1" applyFont="1" applyFill="1" applyBorder="1" applyAlignment="1">
      <alignment horizontal="right" wrapText="1"/>
    </xf>
    <xf numFmtId="4" fontId="7" fillId="10" borderId="1" xfId="0" applyNumberFormat="1" applyFont="1" applyFill="1" applyBorder="1" applyAlignment="1">
      <alignment horizontal="right" wrapText="1"/>
    </xf>
    <xf numFmtId="9" fontId="7" fillId="10" borderId="1" xfId="1" applyFont="1" applyFill="1" applyBorder="1"/>
    <xf numFmtId="9" fontId="6" fillId="10" borderId="1" xfId="1" applyFont="1" applyFill="1" applyBorder="1"/>
    <xf numFmtId="4" fontId="7" fillId="13" borderId="1" xfId="0" applyNumberFormat="1" applyFont="1" applyFill="1" applyBorder="1" applyAlignment="1">
      <alignment horizontal="right" wrapText="1"/>
    </xf>
    <xf numFmtId="9" fontId="7" fillId="13" borderId="1" xfId="1" applyFont="1" applyFill="1" applyBorder="1"/>
    <xf numFmtId="9" fontId="6" fillId="13" borderId="1" xfId="1" applyFont="1" applyFill="1" applyBorder="1"/>
    <xf numFmtId="9" fontId="6" fillId="5" borderId="1" xfId="1" applyNumberFormat="1" applyFont="1" applyFill="1" applyBorder="1" applyAlignment="1">
      <alignment horizontal="right" wrapText="1"/>
    </xf>
    <xf numFmtId="4" fontId="6" fillId="5" borderId="4" xfId="0" applyNumberFormat="1" applyFont="1" applyFill="1" applyBorder="1" applyAlignment="1">
      <alignment horizontal="right" wrapText="1"/>
    </xf>
    <xf numFmtId="0" fontId="6" fillId="5" borderId="4" xfId="0" applyFont="1" applyFill="1" applyBorder="1" applyAlignment="1">
      <alignment horizontal="right" wrapText="1"/>
    </xf>
    <xf numFmtId="164" fontId="6" fillId="5" borderId="4" xfId="1" applyNumberFormat="1" applyFont="1" applyFill="1" applyBorder="1" applyAlignment="1">
      <alignment horizontal="right" wrapText="1"/>
    </xf>
    <xf numFmtId="164" fontId="6" fillId="5" borderId="1" xfId="1" applyNumberFormat="1" applyFont="1" applyFill="1" applyBorder="1" applyAlignment="1">
      <alignment horizontal="right" wrapText="1"/>
    </xf>
    <xf numFmtId="4" fontId="6" fillId="4" borderId="11" xfId="0" applyNumberFormat="1" applyFont="1" applyFill="1" applyBorder="1" applyAlignment="1">
      <alignment horizontal="right" wrapText="1"/>
    </xf>
    <xf numFmtId="9" fontId="7" fillId="10" borderId="2" xfId="1" applyFont="1" applyFill="1" applyBorder="1" applyAlignment="1">
      <alignment horizontal="right"/>
    </xf>
    <xf numFmtId="3" fontId="7" fillId="5" borderId="2" xfId="0" applyNumberFormat="1" applyFont="1" applyFill="1" applyBorder="1"/>
    <xf numFmtId="9" fontId="7" fillId="5" borderId="4" xfId="1" applyFont="1" applyFill="1" applyBorder="1" applyAlignment="1">
      <alignment horizontal="right" wrapText="1"/>
    </xf>
    <xf numFmtId="9" fontId="6" fillId="4" borderId="21" xfId="1" applyFont="1" applyFill="1" applyBorder="1"/>
    <xf numFmtId="0" fontId="8" fillId="4" borderId="22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right" wrapText="1"/>
    </xf>
    <xf numFmtId="4" fontId="7" fillId="0" borderId="4" xfId="0" applyNumberFormat="1" applyFont="1" applyFill="1" applyBorder="1"/>
    <xf numFmtId="4" fontId="6" fillId="0" borderId="1" xfId="0" applyNumberFormat="1" applyFont="1" applyFill="1" applyBorder="1" applyAlignment="1">
      <alignment wrapText="1"/>
    </xf>
    <xf numFmtId="9" fontId="10" fillId="11" borderId="1" xfId="1" applyNumberFormat="1" applyFont="1" applyFill="1" applyBorder="1" applyAlignment="1">
      <alignment horizontal="right" wrapText="1"/>
    </xf>
    <xf numFmtId="3" fontId="6" fillId="11" borderId="1" xfId="0" applyNumberFormat="1" applyFont="1" applyFill="1" applyBorder="1"/>
    <xf numFmtId="0" fontId="7" fillId="8" borderId="4" xfId="0" applyFont="1" applyFill="1" applyBorder="1"/>
    <xf numFmtId="2" fontId="7" fillId="13" borderId="18" xfId="0" applyNumberFormat="1" applyFont="1" applyFill="1" applyBorder="1" applyAlignment="1">
      <alignment horizontal="right" wrapText="1"/>
    </xf>
    <xf numFmtId="164" fontId="7" fillId="0" borderId="1" xfId="1" applyNumberFormat="1" applyFont="1" applyFill="1" applyBorder="1" applyAlignment="1">
      <alignment horizontal="right" wrapText="1"/>
    </xf>
    <xf numFmtId="4" fontId="7" fillId="13" borderId="1" xfId="0" applyNumberFormat="1" applyFont="1" applyFill="1" applyBorder="1" applyAlignment="1">
      <alignment horizontal="right" vertical="center"/>
    </xf>
    <xf numFmtId="9" fontId="7" fillId="13" borderId="1" xfId="1" applyNumberFormat="1" applyFont="1" applyFill="1" applyBorder="1" applyAlignment="1">
      <alignment horizontal="right" vertical="center"/>
    </xf>
    <xf numFmtId="9" fontId="7" fillId="13" borderId="2" xfId="1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right" vertical="center"/>
    </xf>
    <xf numFmtId="9" fontId="7" fillId="13" borderId="2" xfId="1" applyFont="1" applyFill="1" applyBorder="1" applyAlignment="1">
      <alignment horizontal="right"/>
    </xf>
    <xf numFmtId="0" fontId="6" fillId="5" borderId="1" xfId="0" applyFont="1" applyFill="1" applyBorder="1" applyAlignment="1">
      <alignment horizontal="center" wrapText="1"/>
    </xf>
    <xf numFmtId="164" fontId="7" fillId="5" borderId="1" xfId="1" applyNumberFormat="1" applyFont="1" applyFill="1" applyBorder="1" applyAlignment="1">
      <alignment wrapText="1"/>
    </xf>
    <xf numFmtId="9" fontId="7" fillId="5" borderId="1" xfId="1" applyFont="1" applyFill="1" applyBorder="1" applyAlignment="1">
      <alignment wrapText="1"/>
    </xf>
    <xf numFmtId="3" fontId="6" fillId="5" borderId="1" xfId="0" applyNumberFormat="1" applyFont="1" applyFill="1" applyBorder="1" applyAlignment="1">
      <alignment wrapText="1"/>
    </xf>
    <xf numFmtId="4" fontId="7" fillId="5" borderId="6" xfId="0" applyNumberFormat="1" applyFont="1" applyFill="1" applyBorder="1" applyAlignment="1">
      <alignment horizontal="right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11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right" wrapText="1"/>
    </xf>
    <xf numFmtId="4" fontId="7" fillId="4" borderId="9" xfId="0" quotePrefix="1" applyNumberFormat="1" applyFont="1" applyFill="1" applyBorder="1" applyAlignment="1">
      <alignment horizontal="right" wrapText="1"/>
    </xf>
    <xf numFmtId="0" fontId="10" fillId="13" borderId="13" xfId="0" applyFont="1" applyFill="1" applyBorder="1" applyAlignment="1">
      <alignment horizontal="left" vertical="center" wrapText="1"/>
    </xf>
    <xf numFmtId="0" fontId="10" fillId="13" borderId="5" xfId="0" applyFont="1" applyFill="1" applyBorder="1" applyAlignment="1">
      <alignment horizontal="left" vertical="center" wrapText="1"/>
    </xf>
  </cellXfs>
  <cellStyles count="19879">
    <cellStyle name="20 % - Akzent1 2" xfId="10"/>
    <cellStyle name="20 % - Akzent1 2 10" xfId="148"/>
    <cellStyle name="20 % - Akzent1 2 10 2" xfId="3560"/>
    <cellStyle name="20 % - Akzent1 2 10 3" xfId="6772"/>
    <cellStyle name="20 % - Akzent1 2 10 4" xfId="6773"/>
    <cellStyle name="20 % - Akzent1 2 10 5" xfId="6774"/>
    <cellStyle name="20 % - Akzent1 2 10 6" xfId="6775"/>
    <cellStyle name="20 % - Akzent1 2 11" xfId="144"/>
    <cellStyle name="20 % - Akzent1 2 11 2" xfId="3536"/>
    <cellStyle name="20 % - Akzent1 2 11 3" xfId="6776"/>
    <cellStyle name="20 % - Akzent1 2 11 4" xfId="6777"/>
    <cellStyle name="20 % - Akzent1 2 11 5" xfId="6778"/>
    <cellStyle name="20 % - Akzent1 2 11 6" xfId="6779"/>
    <cellStyle name="20 % - Akzent1 2 12" xfId="141"/>
    <cellStyle name="20 % - Akzent1 2 12 2" xfId="3619"/>
    <cellStyle name="20 % - Akzent1 2 12 3" xfId="6780"/>
    <cellStyle name="20 % - Akzent1 2 12 4" xfId="6781"/>
    <cellStyle name="20 % - Akzent1 2 12 5" xfId="6782"/>
    <cellStyle name="20 % - Akzent1 2 12 6" xfId="6783"/>
    <cellStyle name="20 % - Akzent1 2 13" xfId="109"/>
    <cellStyle name="20 % - Akzent1 2 13 2" xfId="3618"/>
    <cellStyle name="20 % - Akzent1 2 13 3" xfId="6784"/>
    <cellStyle name="20 % - Akzent1 2 13 4" xfId="6785"/>
    <cellStyle name="20 % - Akzent1 2 13 5" xfId="6786"/>
    <cellStyle name="20 % - Akzent1 2 13 6" xfId="6787"/>
    <cellStyle name="20 % - Akzent1 2 14" xfId="164"/>
    <cellStyle name="20 % - Akzent1 2 14 2" xfId="3617"/>
    <cellStyle name="20 % - Akzent1 2 14 3" xfId="6788"/>
    <cellStyle name="20 % - Akzent1 2 14 4" xfId="6789"/>
    <cellStyle name="20 % - Akzent1 2 14 5" xfId="6790"/>
    <cellStyle name="20 % - Akzent1 2 14 6" xfId="6791"/>
    <cellStyle name="20 % - Akzent1 2 15" xfId="165"/>
    <cellStyle name="20 % - Akzent1 2 15 2" xfId="3537"/>
    <cellStyle name="20 % - Akzent1 2 15 3" xfId="6792"/>
    <cellStyle name="20 % - Akzent1 2 15 4" xfId="6793"/>
    <cellStyle name="20 % - Akzent1 2 15 5" xfId="6794"/>
    <cellStyle name="20 % - Akzent1 2 15 6" xfId="6795"/>
    <cellStyle name="20 % - Akzent1 2 16" xfId="2262"/>
    <cellStyle name="20 % - Akzent1 2 16 2" xfId="3561"/>
    <cellStyle name="20 % - Akzent1 2 16 3" xfId="6796"/>
    <cellStyle name="20 % - Akzent1 2 16 4" xfId="6797"/>
    <cellStyle name="20 % - Akzent1 2 16 5" xfId="6798"/>
    <cellStyle name="20 % - Akzent1 2 16 6" xfId="6799"/>
    <cellStyle name="20 % - Akzent1 2 17" xfId="2263"/>
    <cellStyle name="20 % - Akzent1 2 17 2" xfId="3538"/>
    <cellStyle name="20 % - Akzent1 2 17 3" xfId="6800"/>
    <cellStyle name="20 % - Akzent1 2 17 4" xfId="6801"/>
    <cellStyle name="20 % - Akzent1 2 17 5" xfId="6802"/>
    <cellStyle name="20 % - Akzent1 2 17 6" xfId="6803"/>
    <cellStyle name="20 % - Akzent1 2 18" xfId="2264"/>
    <cellStyle name="20 % - Akzent1 2 18 2" xfId="3562"/>
    <cellStyle name="20 % - Akzent1 2 18 3" xfId="6804"/>
    <cellStyle name="20 % - Akzent1 2 18 4" xfId="6805"/>
    <cellStyle name="20 % - Akzent1 2 18 5" xfId="6806"/>
    <cellStyle name="20 % - Akzent1 2 18 6" xfId="6807"/>
    <cellStyle name="20 % - Akzent1 2 19" xfId="2265"/>
    <cellStyle name="20 % - Akzent1 2 19 2" xfId="3539"/>
    <cellStyle name="20 % - Akzent1 2 19 3" xfId="6808"/>
    <cellStyle name="20 % - Akzent1 2 19 4" xfId="6809"/>
    <cellStyle name="20 % - Akzent1 2 19 5" xfId="6810"/>
    <cellStyle name="20 % - Akzent1 2 19 6" xfId="6811"/>
    <cellStyle name="20 % - Akzent1 2 2" xfId="166"/>
    <cellStyle name="20 % - Akzent1 2 2 10" xfId="2266"/>
    <cellStyle name="20 % - Akzent1 2 2 10 2" xfId="3563"/>
    <cellStyle name="20 % - Akzent1 2 2 10 3" xfId="6812"/>
    <cellStyle name="20 % - Akzent1 2 2 10 4" xfId="6813"/>
    <cellStyle name="20 % - Akzent1 2 2 10 5" xfId="6814"/>
    <cellStyle name="20 % - Akzent1 2 2 10 6" xfId="6815"/>
    <cellStyle name="20 % - Akzent1 2 2 11" xfId="2267"/>
    <cellStyle name="20 % - Akzent1 2 2 11 2" xfId="3540"/>
    <cellStyle name="20 % - Akzent1 2 2 11 3" xfId="6816"/>
    <cellStyle name="20 % - Akzent1 2 2 11 4" xfId="6817"/>
    <cellStyle name="20 % - Akzent1 2 2 11 5" xfId="6818"/>
    <cellStyle name="20 % - Akzent1 2 2 11 6" xfId="6819"/>
    <cellStyle name="20 % - Akzent1 2 2 12" xfId="2268"/>
    <cellStyle name="20 % - Akzent1 2 2 12 2" xfId="3549"/>
    <cellStyle name="20 % - Akzent1 2 2 12 3" xfId="6820"/>
    <cellStyle name="20 % - Akzent1 2 2 12 4" xfId="6821"/>
    <cellStyle name="20 % - Akzent1 2 2 12 5" xfId="6822"/>
    <cellStyle name="20 % - Akzent1 2 2 12 6" xfId="6823"/>
    <cellStyle name="20 % - Akzent1 2 2 13" xfId="2269"/>
    <cellStyle name="20 % - Akzent1 2 2 13 2" xfId="3550"/>
    <cellStyle name="20 % - Akzent1 2 2 13 3" xfId="6824"/>
    <cellStyle name="20 % - Akzent1 2 2 13 4" xfId="6825"/>
    <cellStyle name="20 % - Akzent1 2 2 13 5" xfId="6826"/>
    <cellStyle name="20 % - Akzent1 2 2 13 6" xfId="6827"/>
    <cellStyle name="20 % - Akzent1 2 2 14" xfId="3156"/>
    <cellStyle name="20 % - Akzent1 2 2 14 2" xfId="3534"/>
    <cellStyle name="20 % - Akzent1 2 2 14 3" xfId="6828"/>
    <cellStyle name="20 % - Akzent1 2 2 14 4" xfId="6829"/>
    <cellStyle name="20 % - Akzent1 2 2 14 5" xfId="6830"/>
    <cellStyle name="20 % - Akzent1 2 2 14 6" xfId="6831"/>
    <cellStyle name="20 % - Akzent1 2 2 15" xfId="3552"/>
    <cellStyle name="20 % - Akzent1 2 2 15 2" xfId="6832"/>
    <cellStyle name="20 % - Akzent1 2 2 15 3" xfId="6833"/>
    <cellStyle name="20 % - Akzent1 2 2 15 4" xfId="6834"/>
    <cellStyle name="20 % - Akzent1 2 2 15 5" xfId="6835"/>
    <cellStyle name="20 % - Akzent1 2 2 15 6" xfId="6836"/>
    <cellStyle name="20 % - Akzent1 2 2 16" xfId="6837"/>
    <cellStyle name="20 % - Akzent1 2 2 16 2" xfId="6838"/>
    <cellStyle name="20 % - Akzent1 2 2 16 3" xfId="6839"/>
    <cellStyle name="20 % - Akzent1 2 2 16 4" xfId="6840"/>
    <cellStyle name="20 % - Akzent1 2 2 16 5" xfId="6841"/>
    <cellStyle name="20 % - Akzent1 2 2 16 6" xfId="6842"/>
    <cellStyle name="20 % - Akzent1 2 2 17" xfId="6843"/>
    <cellStyle name="20 % - Akzent1 2 2 17 2" xfId="6844"/>
    <cellStyle name="20 % - Akzent1 2 2 17 3" xfId="6845"/>
    <cellStyle name="20 % - Akzent1 2 2 17 4" xfId="6846"/>
    <cellStyle name="20 % - Akzent1 2 2 17 5" xfId="6847"/>
    <cellStyle name="20 % - Akzent1 2 2 17 6" xfId="6848"/>
    <cellStyle name="20 % - Akzent1 2 2 18" xfId="6849"/>
    <cellStyle name="20 % - Akzent1 2 2 18 2" xfId="6850"/>
    <cellStyle name="20 % - Akzent1 2 2 18 3" xfId="6851"/>
    <cellStyle name="20 % - Akzent1 2 2 18 4" xfId="6852"/>
    <cellStyle name="20 % - Akzent1 2 2 18 5" xfId="6853"/>
    <cellStyle name="20 % - Akzent1 2 2 19" xfId="6854"/>
    <cellStyle name="20 % - Akzent1 2 2 19 2" xfId="6855"/>
    <cellStyle name="20 % - Akzent1 2 2 19 3" xfId="6856"/>
    <cellStyle name="20 % - Akzent1 2 2 19 4" xfId="6857"/>
    <cellStyle name="20 % - Akzent1 2 2 19 5" xfId="6858"/>
    <cellStyle name="20 % - Akzent1 2 2 2" xfId="167"/>
    <cellStyle name="20 % - Akzent1 2 2 2 10" xfId="2270"/>
    <cellStyle name="20 % - Akzent1 2 2 2 10 2" xfId="3553"/>
    <cellStyle name="20 % - Akzent1 2 2 2 10 3" xfId="6859"/>
    <cellStyle name="20 % - Akzent1 2 2 2 10 4" xfId="6860"/>
    <cellStyle name="20 % - Akzent1 2 2 2 10 5" xfId="6861"/>
    <cellStyle name="20 % - Akzent1 2 2 2 11" xfId="3157"/>
    <cellStyle name="20 % - Akzent1 2 2 2 11 2" xfId="3535"/>
    <cellStyle name="20 % - Akzent1 2 2 2 11 3" xfId="6862"/>
    <cellStyle name="20 % - Akzent1 2 2 2 11 4" xfId="6863"/>
    <cellStyle name="20 % - Akzent1 2 2 2 11 5" xfId="6864"/>
    <cellStyle name="20 % - Akzent1 2 2 2 12" xfId="3611"/>
    <cellStyle name="20 % - Akzent1 2 2 2 12 2" xfId="6865"/>
    <cellStyle name="20 % - Akzent1 2 2 2 12 3" xfId="6866"/>
    <cellStyle name="20 % - Akzent1 2 2 2 12 4" xfId="6867"/>
    <cellStyle name="20 % - Akzent1 2 2 2 12 5" xfId="6868"/>
    <cellStyle name="20 % - Akzent1 2 2 2 13" xfId="6869"/>
    <cellStyle name="20 % - Akzent1 2 2 2 13 2" xfId="6870"/>
    <cellStyle name="20 % - Akzent1 2 2 2 13 3" xfId="6871"/>
    <cellStyle name="20 % - Akzent1 2 2 2 13 4" xfId="6872"/>
    <cellStyle name="20 % - Akzent1 2 2 2 13 5" xfId="6873"/>
    <cellStyle name="20 % - Akzent1 2 2 2 14" xfId="6874"/>
    <cellStyle name="20 % - Akzent1 2 2 2 14 2" xfId="6875"/>
    <cellStyle name="20 % - Akzent1 2 2 2 14 3" xfId="6876"/>
    <cellStyle name="20 % - Akzent1 2 2 2 14 4" xfId="6877"/>
    <cellStyle name="20 % - Akzent1 2 2 2 15" xfId="6878"/>
    <cellStyle name="20 % - Akzent1 2 2 2 15 2" xfId="6879"/>
    <cellStyle name="20 % - Akzent1 2 2 2 16" xfId="6880"/>
    <cellStyle name="20 % - Akzent1 2 2 2 16 2" xfId="6881"/>
    <cellStyle name="20 % - Akzent1 2 2 2 17" xfId="6882"/>
    <cellStyle name="20 % - Akzent1 2 2 2 17 2" xfId="6883"/>
    <cellStyle name="20 % - Akzent1 2 2 2 18" xfId="6884"/>
    <cellStyle name="20 % - Akzent1 2 2 2 18 2" xfId="6885"/>
    <cellStyle name="20 % - Akzent1 2 2 2 19" xfId="6886"/>
    <cellStyle name="20 % - Akzent1 2 2 2 19 2" xfId="6887"/>
    <cellStyle name="20 % - Akzent1 2 2 2 2" xfId="168"/>
    <cellStyle name="20 % - Akzent1 2 2 2 2 10" xfId="3541"/>
    <cellStyle name="20 % - Akzent1 2 2 2 2 10 2" xfId="6888"/>
    <cellStyle name="20 % - Akzent1 2 2 2 2 10 3" xfId="6889"/>
    <cellStyle name="20 % - Akzent1 2 2 2 2 10 4" xfId="6890"/>
    <cellStyle name="20 % - Akzent1 2 2 2 2 10 5" xfId="6891"/>
    <cellStyle name="20 % - Akzent1 2 2 2 2 11" xfId="6892"/>
    <cellStyle name="20 % - Akzent1 2 2 2 2 11 2" xfId="6893"/>
    <cellStyle name="20 % - Akzent1 2 2 2 2 11 3" xfId="6894"/>
    <cellStyle name="20 % - Akzent1 2 2 2 2 11 4" xfId="6895"/>
    <cellStyle name="20 % - Akzent1 2 2 2 2 12" xfId="6896"/>
    <cellStyle name="20 % - Akzent1 2 2 2 2 12 2" xfId="6897"/>
    <cellStyle name="20 % - Akzent1 2 2 2 2 13" xfId="6898"/>
    <cellStyle name="20 % - Akzent1 2 2 2 2 13 2" xfId="6899"/>
    <cellStyle name="20 % - Akzent1 2 2 2 2 14" xfId="6900"/>
    <cellStyle name="20 % - Akzent1 2 2 2 2 14 2" xfId="6901"/>
    <cellStyle name="20 % - Akzent1 2 2 2 2 15" xfId="6902"/>
    <cellStyle name="20 % - Akzent1 2 2 2 2 15 2" xfId="6903"/>
    <cellStyle name="20 % - Akzent1 2 2 2 2 16" xfId="6904"/>
    <cellStyle name="20 % - Akzent1 2 2 2 2 16 2" xfId="6905"/>
    <cellStyle name="20 % - Akzent1 2 2 2 2 17" xfId="6906"/>
    <cellStyle name="20 % - Akzent1 2 2 2 2 17 2" xfId="6907"/>
    <cellStyle name="20 % - Akzent1 2 2 2 2 18" xfId="6908"/>
    <cellStyle name="20 % - Akzent1 2 2 2 2 19" xfId="6909"/>
    <cellStyle name="20 % - Akzent1 2 2 2 2 2" xfId="169"/>
    <cellStyle name="20 % - Akzent1 2 2 2 2 2 2" xfId="3554"/>
    <cellStyle name="20 % - Akzent1 2 2 2 2 2 2 2" xfId="6910"/>
    <cellStyle name="20 % - Akzent1 2 2 2 2 2 3" xfId="6911"/>
    <cellStyle name="20 % - Akzent1 2 2 2 2 2 4" xfId="6912"/>
    <cellStyle name="20 % - Akzent1 2 2 2 2 2 5" xfId="6913"/>
    <cellStyle name="20 % - Akzent1 2 2 2 2 2 6" xfId="6914"/>
    <cellStyle name="20 % - Akzent1 2 2 2 2 2 7" xfId="6915"/>
    <cellStyle name="20 % - Akzent1 2 2 2 2 2 8" xfId="6916"/>
    <cellStyle name="20 % - Akzent1 2 2 2 2 20" xfId="6917"/>
    <cellStyle name="20 % - Akzent1 2 2 2 2 21" xfId="6918"/>
    <cellStyle name="20 % - Akzent1 2 2 2 2 3" xfId="170"/>
    <cellStyle name="20 % - Akzent1 2 2 2 2 3 2" xfId="3555"/>
    <cellStyle name="20 % - Akzent1 2 2 2 2 3 3" xfId="6919"/>
    <cellStyle name="20 % - Akzent1 2 2 2 2 3 4" xfId="6920"/>
    <cellStyle name="20 % - Akzent1 2 2 2 2 3 5" xfId="6921"/>
    <cellStyle name="20 % - Akzent1 2 2 2 2 3 6" xfId="6922"/>
    <cellStyle name="20 % - Akzent1 2 2 2 2 3 7" xfId="6923"/>
    <cellStyle name="20 % - Akzent1 2 2 2 2 4" xfId="189"/>
    <cellStyle name="20 % - Akzent1 2 2 2 2 4 2" xfId="3556"/>
    <cellStyle name="20 % - Akzent1 2 2 2 2 4 3" xfId="6924"/>
    <cellStyle name="20 % - Akzent1 2 2 2 2 4 4" xfId="6925"/>
    <cellStyle name="20 % - Akzent1 2 2 2 2 4 5" xfId="6926"/>
    <cellStyle name="20 % - Akzent1 2 2 2 2 4 6" xfId="6927"/>
    <cellStyle name="20 % - Akzent1 2 2 2 2 5" xfId="171"/>
    <cellStyle name="20 % - Akzent1 2 2 2 2 5 2" xfId="3616"/>
    <cellStyle name="20 % - Akzent1 2 2 2 2 5 3" xfId="6928"/>
    <cellStyle name="20 % - Akzent1 2 2 2 2 5 4" xfId="6929"/>
    <cellStyle name="20 % - Akzent1 2 2 2 2 5 5" xfId="6930"/>
    <cellStyle name="20 % - Akzent1 2 2 2 2 5 6" xfId="6931"/>
    <cellStyle name="20 % - Akzent1 2 2 2 2 6" xfId="191"/>
    <cellStyle name="20 % - Akzent1 2 2 2 2 6 2" xfId="3542"/>
    <cellStyle name="20 % - Akzent1 2 2 2 2 6 3" xfId="6932"/>
    <cellStyle name="20 % - Akzent1 2 2 2 2 6 4" xfId="6933"/>
    <cellStyle name="20 % - Akzent1 2 2 2 2 6 5" xfId="6934"/>
    <cellStyle name="20 % - Akzent1 2 2 2 2 7" xfId="2271"/>
    <cellStyle name="20 % - Akzent1 2 2 2 2 7 2" xfId="3564"/>
    <cellStyle name="20 % - Akzent1 2 2 2 2 7 3" xfId="6935"/>
    <cellStyle name="20 % - Akzent1 2 2 2 2 7 4" xfId="6936"/>
    <cellStyle name="20 % - Akzent1 2 2 2 2 7 5" xfId="6937"/>
    <cellStyle name="20 % - Akzent1 2 2 2 2 8" xfId="2272"/>
    <cellStyle name="20 % - Akzent1 2 2 2 2 8 2" xfId="3557"/>
    <cellStyle name="20 % - Akzent1 2 2 2 2 8 3" xfId="6938"/>
    <cellStyle name="20 % - Akzent1 2 2 2 2 8 4" xfId="6939"/>
    <cellStyle name="20 % - Akzent1 2 2 2 2 8 5" xfId="6940"/>
    <cellStyle name="20 % - Akzent1 2 2 2 2 9" xfId="3158"/>
    <cellStyle name="20 % - Akzent1 2 2 2 2 9 2" xfId="3558"/>
    <cellStyle name="20 % - Akzent1 2 2 2 2 9 3" xfId="6941"/>
    <cellStyle name="20 % - Akzent1 2 2 2 2 9 4" xfId="6942"/>
    <cellStyle name="20 % - Akzent1 2 2 2 2 9 5" xfId="6943"/>
    <cellStyle name="20 % - Akzent1 2 2 2 20" xfId="6944"/>
    <cellStyle name="20 % - Akzent1 2 2 2 20 2" xfId="6945"/>
    <cellStyle name="20 % - Akzent1 2 2 2 21" xfId="6946"/>
    <cellStyle name="20 % - Akzent1 2 2 2 22" xfId="6947"/>
    <cellStyle name="20 % - Akzent1 2 2 2 23" xfId="6948"/>
    <cellStyle name="20 % - Akzent1 2 2 2 24" xfId="6949"/>
    <cellStyle name="20 % - Akzent1 2 2 2 3" xfId="172"/>
    <cellStyle name="20 % - Akzent1 2 2 2 3 10" xfId="6950"/>
    <cellStyle name="20 % - Akzent1 2 2 2 3 2" xfId="3565"/>
    <cellStyle name="20 % - Akzent1 2 2 2 3 2 2" xfId="6951"/>
    <cellStyle name="20 % - Akzent1 2 2 2 3 2 3" xfId="6952"/>
    <cellStyle name="20 % - Akzent1 2 2 2 3 3" xfId="6953"/>
    <cellStyle name="20 % - Akzent1 2 2 2 3 3 2" xfId="6954"/>
    <cellStyle name="20 % - Akzent1 2 2 2 3 4" xfId="6955"/>
    <cellStyle name="20 % - Akzent1 2 2 2 3 4 2" xfId="6956"/>
    <cellStyle name="20 % - Akzent1 2 2 2 3 5" xfId="6957"/>
    <cellStyle name="20 % - Akzent1 2 2 2 3 5 2" xfId="6958"/>
    <cellStyle name="20 % - Akzent1 2 2 2 3 6" xfId="6959"/>
    <cellStyle name="20 % - Akzent1 2 2 2 3 6 2" xfId="6960"/>
    <cellStyle name="20 % - Akzent1 2 2 2 3 7" xfId="6961"/>
    <cellStyle name="20 % - Akzent1 2 2 2 3 7 2" xfId="6962"/>
    <cellStyle name="20 % - Akzent1 2 2 2 3 8" xfId="6963"/>
    <cellStyle name="20 % - Akzent1 2 2 2 3 9" xfId="6964"/>
    <cellStyle name="20 % - Akzent1 2 2 2 4" xfId="154"/>
    <cellStyle name="20 % - Akzent1 2 2 2 4 2" xfId="3623"/>
    <cellStyle name="20 % - Akzent1 2 2 2 4 3" xfId="6965"/>
    <cellStyle name="20 % - Akzent1 2 2 2 4 4" xfId="6966"/>
    <cellStyle name="20 % - Akzent1 2 2 2 4 5" xfId="6967"/>
    <cellStyle name="20 % - Akzent1 2 2 2 4 6" xfId="6968"/>
    <cellStyle name="20 % - Akzent1 2 2 2 4 7" xfId="6969"/>
    <cellStyle name="20 % - Akzent1 2 2 2 5" xfId="173"/>
    <cellStyle name="20 % - Akzent1 2 2 2 5 2" xfId="3566"/>
    <cellStyle name="20 % - Akzent1 2 2 2 5 3" xfId="6970"/>
    <cellStyle name="20 % - Akzent1 2 2 2 5 4" xfId="6971"/>
    <cellStyle name="20 % - Akzent1 2 2 2 5 5" xfId="6972"/>
    <cellStyle name="20 % - Akzent1 2 2 2 5 6" xfId="6973"/>
    <cellStyle name="20 % - Akzent1 2 2 2 6" xfId="151"/>
    <cellStyle name="20 % - Akzent1 2 2 2 6 2" xfId="3621"/>
    <cellStyle name="20 % - Akzent1 2 2 2 6 3" xfId="6974"/>
    <cellStyle name="20 % - Akzent1 2 2 2 6 4" xfId="6975"/>
    <cellStyle name="20 % - Akzent1 2 2 2 6 5" xfId="6976"/>
    <cellStyle name="20 % - Akzent1 2 2 2 6 6" xfId="6977"/>
    <cellStyle name="20 % - Akzent1 2 2 2 7" xfId="174"/>
    <cellStyle name="20 % - Akzent1 2 2 2 7 2" xfId="3543"/>
    <cellStyle name="20 % - Akzent1 2 2 2 7 3" xfId="6978"/>
    <cellStyle name="20 % - Akzent1 2 2 2 7 4" xfId="6979"/>
    <cellStyle name="20 % - Akzent1 2 2 2 7 5" xfId="6980"/>
    <cellStyle name="20 % - Akzent1 2 2 2 7 6" xfId="6981"/>
    <cellStyle name="20 % - Akzent1 2 2 2 8" xfId="2273"/>
    <cellStyle name="20 % - Akzent1 2 2 2 8 2" xfId="3547"/>
    <cellStyle name="20 % - Akzent1 2 2 2 8 3" xfId="6982"/>
    <cellStyle name="20 % - Akzent1 2 2 2 8 4" xfId="6983"/>
    <cellStyle name="20 % - Akzent1 2 2 2 8 5" xfId="6984"/>
    <cellStyle name="20 % - Akzent1 2 2 2 8 6" xfId="6985"/>
    <cellStyle name="20 % - Akzent1 2 2 2 9" xfId="2274"/>
    <cellStyle name="20 % - Akzent1 2 2 2 9 2" xfId="3591"/>
    <cellStyle name="20 % - Akzent1 2 2 2 9 3" xfId="6986"/>
    <cellStyle name="20 % - Akzent1 2 2 2 9 4" xfId="6987"/>
    <cellStyle name="20 % - Akzent1 2 2 2 9 5" xfId="6988"/>
    <cellStyle name="20 % - Akzent1 2 2 20" xfId="6989"/>
    <cellStyle name="20 % - Akzent1 2 2 20 2" xfId="6990"/>
    <cellStyle name="20 % - Akzent1 2 2 20 3" xfId="6991"/>
    <cellStyle name="20 % - Akzent1 2 2 20 4" xfId="6992"/>
    <cellStyle name="20 % - Akzent1 2 2 21" xfId="6993"/>
    <cellStyle name="20 % - Akzent1 2 2 21 2" xfId="6994"/>
    <cellStyle name="20 % - Akzent1 2 2 21 3" xfId="6995"/>
    <cellStyle name="20 % - Akzent1 2 2 21 4" xfId="6996"/>
    <cellStyle name="20 % - Akzent1 2 2 22" xfId="6997"/>
    <cellStyle name="20 % - Akzent1 2 2 22 2" xfId="6998"/>
    <cellStyle name="20 % - Akzent1 2 2 22 3" xfId="6999"/>
    <cellStyle name="20 % - Akzent1 2 2 23" xfId="7000"/>
    <cellStyle name="20 % - Akzent1 2 2 23 2" xfId="7001"/>
    <cellStyle name="20 % - Akzent1 2 2 23 3" xfId="7002"/>
    <cellStyle name="20 % - Akzent1 2 2 24" xfId="7003"/>
    <cellStyle name="20 % - Akzent1 2 2 24 2" xfId="7004"/>
    <cellStyle name="20 % - Akzent1 2 2 24 3" xfId="7005"/>
    <cellStyle name="20 % - Akzent1 2 2 25" xfId="7006"/>
    <cellStyle name="20 % - Akzent1 2 2 25 2" xfId="7007"/>
    <cellStyle name="20 % - Akzent1 2 2 26" xfId="7008"/>
    <cellStyle name="20 % - Akzent1 2 2 26 2" xfId="7009"/>
    <cellStyle name="20 % - Akzent1 2 2 27" xfId="7010"/>
    <cellStyle name="20 % - Akzent1 2 2 27 2" xfId="7011"/>
    <cellStyle name="20 % - Akzent1 2 2 28" xfId="7012"/>
    <cellStyle name="20 % - Akzent1 2 2 29" xfId="7013"/>
    <cellStyle name="20 % - Akzent1 2 2 3" xfId="146"/>
    <cellStyle name="20 % - Akzent1 2 2 3 10" xfId="3615"/>
    <cellStyle name="20 % - Akzent1 2 2 3 10 2" xfId="7014"/>
    <cellStyle name="20 % - Akzent1 2 2 3 10 3" xfId="7015"/>
    <cellStyle name="20 % - Akzent1 2 2 3 10 4" xfId="7016"/>
    <cellStyle name="20 % - Akzent1 2 2 3 10 5" xfId="7017"/>
    <cellStyle name="20 % - Akzent1 2 2 3 11" xfId="7018"/>
    <cellStyle name="20 % - Akzent1 2 2 3 11 2" xfId="7019"/>
    <cellStyle name="20 % - Akzent1 2 2 3 11 3" xfId="7020"/>
    <cellStyle name="20 % - Akzent1 2 2 3 11 4" xfId="7021"/>
    <cellStyle name="20 % - Akzent1 2 2 3 12" xfId="7022"/>
    <cellStyle name="20 % - Akzent1 2 2 3 12 2" xfId="7023"/>
    <cellStyle name="20 % - Akzent1 2 2 3 13" xfId="7024"/>
    <cellStyle name="20 % - Akzent1 2 2 3 13 2" xfId="7025"/>
    <cellStyle name="20 % - Akzent1 2 2 3 14" xfId="7026"/>
    <cellStyle name="20 % - Akzent1 2 2 3 14 2" xfId="7027"/>
    <cellStyle name="20 % - Akzent1 2 2 3 15" xfId="7028"/>
    <cellStyle name="20 % - Akzent1 2 2 3 15 2" xfId="7029"/>
    <cellStyle name="20 % - Akzent1 2 2 3 16" xfId="7030"/>
    <cellStyle name="20 % - Akzent1 2 2 3 16 2" xfId="7031"/>
    <cellStyle name="20 % - Akzent1 2 2 3 17" xfId="7032"/>
    <cellStyle name="20 % - Akzent1 2 2 3 17 2" xfId="7033"/>
    <cellStyle name="20 % - Akzent1 2 2 3 18" xfId="7034"/>
    <cellStyle name="20 % - Akzent1 2 2 3 19" xfId="7035"/>
    <cellStyle name="20 % - Akzent1 2 2 3 2" xfId="175"/>
    <cellStyle name="20 % - Akzent1 2 2 3 2 2" xfId="3544"/>
    <cellStyle name="20 % - Akzent1 2 2 3 2 2 2" xfId="7036"/>
    <cellStyle name="20 % - Akzent1 2 2 3 2 3" xfId="7037"/>
    <cellStyle name="20 % - Akzent1 2 2 3 2 4" xfId="7038"/>
    <cellStyle name="20 % - Akzent1 2 2 3 2 5" xfId="7039"/>
    <cellStyle name="20 % - Akzent1 2 2 3 2 6" xfId="7040"/>
    <cellStyle name="20 % - Akzent1 2 2 3 2 7" xfId="7041"/>
    <cellStyle name="20 % - Akzent1 2 2 3 2 8" xfId="7042"/>
    <cellStyle name="20 % - Akzent1 2 2 3 20" xfId="7043"/>
    <cellStyle name="20 % - Akzent1 2 2 3 21" xfId="7044"/>
    <cellStyle name="20 % - Akzent1 2 2 3 3" xfId="142"/>
    <cellStyle name="20 % - Akzent1 2 2 3 3 2" xfId="3602"/>
    <cellStyle name="20 % - Akzent1 2 2 3 3 3" xfId="7045"/>
    <cellStyle name="20 % - Akzent1 2 2 3 3 4" xfId="7046"/>
    <cellStyle name="20 % - Akzent1 2 2 3 3 5" xfId="7047"/>
    <cellStyle name="20 % - Akzent1 2 2 3 3 6" xfId="7048"/>
    <cellStyle name="20 % - Akzent1 2 2 3 3 7" xfId="7049"/>
    <cellStyle name="20 % - Akzent1 2 2 3 4" xfId="176"/>
    <cellStyle name="20 % - Akzent1 2 2 3 4 2" xfId="3545"/>
    <cellStyle name="20 % - Akzent1 2 2 3 4 3" xfId="7050"/>
    <cellStyle name="20 % - Akzent1 2 2 3 4 4" xfId="7051"/>
    <cellStyle name="20 % - Akzent1 2 2 3 4 5" xfId="7052"/>
    <cellStyle name="20 % - Akzent1 2 2 3 4 6" xfId="7053"/>
    <cellStyle name="20 % - Akzent1 2 2 3 5" xfId="161"/>
    <cellStyle name="20 % - Akzent1 2 2 3 5 2" xfId="3548"/>
    <cellStyle name="20 % - Akzent1 2 2 3 5 3" xfId="7054"/>
    <cellStyle name="20 % - Akzent1 2 2 3 5 4" xfId="7055"/>
    <cellStyle name="20 % - Akzent1 2 2 3 5 5" xfId="7056"/>
    <cellStyle name="20 % - Akzent1 2 2 3 5 6" xfId="7057"/>
    <cellStyle name="20 % - Akzent1 2 2 3 6" xfId="8"/>
    <cellStyle name="20 % - Akzent1 2 2 3 6 2" xfId="3559"/>
    <cellStyle name="20 % - Akzent1 2 2 3 6 3" xfId="7058"/>
    <cellStyle name="20 % - Akzent1 2 2 3 6 4" xfId="7059"/>
    <cellStyle name="20 % - Akzent1 2 2 3 6 5" xfId="7060"/>
    <cellStyle name="20 % - Akzent1 2 2 3 7" xfId="2275"/>
    <cellStyle name="20 % - Akzent1 2 2 3 7 2" xfId="3532"/>
    <cellStyle name="20 % - Akzent1 2 2 3 7 3" xfId="7061"/>
    <cellStyle name="20 % - Akzent1 2 2 3 7 4" xfId="7062"/>
    <cellStyle name="20 % - Akzent1 2 2 3 7 5" xfId="7063"/>
    <cellStyle name="20 % - Akzent1 2 2 3 8" xfId="2276"/>
    <cellStyle name="20 % - Akzent1 2 2 3 8 2" xfId="3580"/>
    <cellStyle name="20 % - Akzent1 2 2 3 8 3" xfId="7064"/>
    <cellStyle name="20 % - Akzent1 2 2 3 8 4" xfId="7065"/>
    <cellStyle name="20 % - Akzent1 2 2 3 8 5" xfId="7066"/>
    <cellStyle name="20 % - Akzent1 2 2 3 9" xfId="3159"/>
    <cellStyle name="20 % - Akzent1 2 2 3 9 2" xfId="3533"/>
    <cellStyle name="20 % - Akzent1 2 2 3 9 3" xfId="7067"/>
    <cellStyle name="20 % - Akzent1 2 2 3 9 4" xfId="7068"/>
    <cellStyle name="20 % - Akzent1 2 2 3 9 5" xfId="7069"/>
    <cellStyle name="20 % - Akzent1 2 2 30" xfId="7070"/>
    <cellStyle name="20 % - Akzent1 2 2 31" xfId="7071"/>
    <cellStyle name="20 % - Akzent1 2 2 32" xfId="7072"/>
    <cellStyle name="20 % - Akzent1 2 2 33" xfId="7073"/>
    <cellStyle name="20 % - Akzent1 2 2 34" xfId="7074"/>
    <cellStyle name="20 % - Akzent1 2 2 35" xfId="7075"/>
    <cellStyle name="20 % - Akzent1 2 2 4" xfId="177"/>
    <cellStyle name="20 % - Akzent1 2 2 4 10" xfId="7076"/>
    <cellStyle name="20 % - Akzent1 2 2 4 2" xfId="3603"/>
    <cellStyle name="20 % - Akzent1 2 2 4 2 2" xfId="7077"/>
    <cellStyle name="20 % - Akzent1 2 2 4 2 3" xfId="7078"/>
    <cellStyle name="20 % - Akzent1 2 2 4 3" xfId="7079"/>
    <cellStyle name="20 % - Akzent1 2 2 4 3 2" xfId="7080"/>
    <cellStyle name="20 % - Akzent1 2 2 4 4" xfId="7081"/>
    <cellStyle name="20 % - Akzent1 2 2 4 4 2" xfId="7082"/>
    <cellStyle name="20 % - Akzent1 2 2 4 5" xfId="7083"/>
    <cellStyle name="20 % - Akzent1 2 2 4 5 2" xfId="7084"/>
    <cellStyle name="20 % - Akzent1 2 2 4 6" xfId="7085"/>
    <cellStyle name="20 % - Akzent1 2 2 4 6 2" xfId="7086"/>
    <cellStyle name="20 % - Akzent1 2 2 4 7" xfId="7087"/>
    <cellStyle name="20 % - Akzent1 2 2 4 7 2" xfId="7088"/>
    <cellStyle name="20 % - Akzent1 2 2 4 8" xfId="7089"/>
    <cellStyle name="20 % - Akzent1 2 2 4 9" xfId="7090"/>
    <cellStyle name="20 % - Akzent1 2 2 5" xfId="158"/>
    <cellStyle name="20 % - Akzent1 2 2 5 2" xfId="3581"/>
    <cellStyle name="20 % - Akzent1 2 2 5 3" xfId="7091"/>
    <cellStyle name="20 % - Akzent1 2 2 5 4" xfId="7092"/>
    <cellStyle name="20 % - Akzent1 2 2 5 5" xfId="7093"/>
    <cellStyle name="20 % - Akzent1 2 2 5 6" xfId="7094"/>
    <cellStyle name="20 % - Akzent1 2 2 5 7" xfId="7095"/>
    <cellStyle name="20 % - Akzent1 2 2 6" xfId="7"/>
    <cellStyle name="20 % - Akzent1 2 2 6 2" xfId="3567"/>
    <cellStyle name="20 % - Akzent1 2 2 6 3" xfId="7096"/>
    <cellStyle name="20 % - Akzent1 2 2 6 4" xfId="7097"/>
    <cellStyle name="20 % - Akzent1 2 2 6 5" xfId="7098"/>
    <cellStyle name="20 % - Akzent1 2 2 6 6" xfId="7099"/>
    <cellStyle name="20 % - Akzent1 2 2 7" xfId="178"/>
    <cellStyle name="20 % - Akzent1 2 2 7 2" xfId="3546"/>
    <cellStyle name="20 % - Akzent1 2 2 7 3" xfId="7100"/>
    <cellStyle name="20 % - Akzent1 2 2 7 4" xfId="7101"/>
    <cellStyle name="20 % - Akzent1 2 2 7 5" xfId="7102"/>
    <cellStyle name="20 % - Akzent1 2 2 7 6" xfId="7103"/>
    <cellStyle name="20 % - Akzent1 2 2 8" xfId="155"/>
    <cellStyle name="20 % - Akzent1 2 2 8 2" xfId="3568"/>
    <cellStyle name="20 % - Akzent1 2 2 8 3" xfId="7104"/>
    <cellStyle name="20 % - Akzent1 2 2 8 4" xfId="7105"/>
    <cellStyle name="20 % - Akzent1 2 2 8 5" xfId="7106"/>
    <cellStyle name="20 % - Akzent1 2 2 8 6" xfId="7107"/>
    <cellStyle name="20 % - Akzent1 2 2 9" xfId="179"/>
    <cellStyle name="20 % - Akzent1 2 2 9 2" xfId="3582"/>
    <cellStyle name="20 % - Akzent1 2 2 9 3" xfId="7108"/>
    <cellStyle name="20 % - Akzent1 2 2 9 4" xfId="7109"/>
    <cellStyle name="20 % - Akzent1 2 2 9 5" xfId="7110"/>
    <cellStyle name="20 % - Akzent1 2 2 9 6" xfId="7111"/>
    <cellStyle name="20 % - Akzent1 2 20" xfId="3160"/>
    <cellStyle name="20 % - Akzent1 2 20 2" xfId="3605"/>
    <cellStyle name="20 % - Akzent1 2 20 3" xfId="7112"/>
    <cellStyle name="20 % - Akzent1 2 20 4" xfId="7113"/>
    <cellStyle name="20 % - Akzent1 2 20 5" xfId="7114"/>
    <cellStyle name="20 % - Akzent1 2 20 6" xfId="7115"/>
    <cellStyle name="20 % - Akzent1 2 21" xfId="3551"/>
    <cellStyle name="20 % - Akzent1 2 21 2" xfId="7116"/>
    <cellStyle name="20 % - Akzent1 2 21 3" xfId="7117"/>
    <cellStyle name="20 % - Akzent1 2 21 4" xfId="7118"/>
    <cellStyle name="20 % - Akzent1 2 21 5" xfId="7119"/>
    <cellStyle name="20 % - Akzent1 2 22" xfId="7120"/>
    <cellStyle name="20 % - Akzent1 2 22 2" xfId="7121"/>
    <cellStyle name="20 % - Akzent1 2 22 3" xfId="7122"/>
    <cellStyle name="20 % - Akzent1 2 22 4" xfId="7123"/>
    <cellStyle name="20 % - Akzent1 2 22 5" xfId="7124"/>
    <cellStyle name="20 % - Akzent1 2 23" xfId="7125"/>
    <cellStyle name="20 % - Akzent1 2 23 2" xfId="7126"/>
    <cellStyle name="20 % - Akzent1 2 23 3" xfId="7127"/>
    <cellStyle name="20 % - Akzent1 2 23 4" xfId="7128"/>
    <cellStyle name="20 % - Akzent1 2 23 5" xfId="7129"/>
    <cellStyle name="20 % - Akzent1 2 24" xfId="7130"/>
    <cellStyle name="20 % - Akzent1 2 24 2" xfId="7131"/>
    <cellStyle name="20 % - Akzent1 2 24 3" xfId="7132"/>
    <cellStyle name="20 % - Akzent1 2 24 4" xfId="7133"/>
    <cellStyle name="20 % - Akzent1 2 25" xfId="7134"/>
    <cellStyle name="20 % - Akzent1 2 25 2" xfId="7135"/>
    <cellStyle name="20 % - Akzent1 2 25 3" xfId="7136"/>
    <cellStyle name="20 % - Akzent1 2 25 4" xfId="7137"/>
    <cellStyle name="20 % - Akzent1 2 26" xfId="7138"/>
    <cellStyle name="20 % - Akzent1 2 26 2" xfId="7139"/>
    <cellStyle name="20 % - Akzent1 2 26 3" xfId="7140"/>
    <cellStyle name="20 % - Akzent1 2 27" xfId="7141"/>
    <cellStyle name="20 % - Akzent1 2 27 2" xfId="7142"/>
    <cellStyle name="20 % - Akzent1 2 28" xfId="7143"/>
    <cellStyle name="20 % - Akzent1 2 28 2" xfId="7144"/>
    <cellStyle name="20 % - Akzent1 2 29" xfId="7145"/>
    <cellStyle name="20 % - Akzent1 2 29 2" xfId="7146"/>
    <cellStyle name="20 % - Akzent1 2 3" xfId="180"/>
    <cellStyle name="20 % - Akzent1 2 3 10" xfId="2277"/>
    <cellStyle name="20 % - Akzent1 2 3 10 2" xfId="3569"/>
    <cellStyle name="20 % - Akzent1 2 3 10 3" xfId="7147"/>
    <cellStyle name="20 % - Akzent1 2 3 10 4" xfId="7148"/>
    <cellStyle name="20 % - Akzent1 2 3 10 5" xfId="7149"/>
    <cellStyle name="20 % - Akzent1 2 3 11" xfId="2278"/>
    <cellStyle name="20 % - Akzent1 2 3 11 2" xfId="3607"/>
    <cellStyle name="20 % - Akzent1 2 3 11 3" xfId="7150"/>
    <cellStyle name="20 % - Akzent1 2 3 11 4" xfId="7151"/>
    <cellStyle name="20 % - Akzent1 2 3 11 5" xfId="7152"/>
    <cellStyle name="20 % - Akzent1 2 3 12" xfId="3161"/>
    <cellStyle name="20 % - Akzent1 2 3 12 2" xfId="3570"/>
    <cellStyle name="20 % - Akzent1 2 3 12 3" xfId="7153"/>
    <cellStyle name="20 % - Akzent1 2 3 12 4" xfId="7154"/>
    <cellStyle name="20 % - Akzent1 2 3 12 5" xfId="7155"/>
    <cellStyle name="20 % - Akzent1 2 3 13" xfId="3606"/>
    <cellStyle name="20 % - Akzent1 2 3 13 2" xfId="7156"/>
    <cellStyle name="20 % - Akzent1 2 3 13 3" xfId="7157"/>
    <cellStyle name="20 % - Akzent1 2 3 13 4" xfId="7158"/>
    <cellStyle name="20 % - Akzent1 2 3 13 5" xfId="7159"/>
    <cellStyle name="20 % - Akzent1 2 3 14" xfId="7160"/>
    <cellStyle name="20 % - Akzent1 2 3 14 2" xfId="7161"/>
    <cellStyle name="20 % - Akzent1 2 3 14 3" xfId="7162"/>
    <cellStyle name="20 % - Akzent1 2 3 14 4" xfId="7163"/>
    <cellStyle name="20 % - Akzent1 2 3 15" xfId="7164"/>
    <cellStyle name="20 % - Akzent1 2 3 15 2" xfId="7165"/>
    <cellStyle name="20 % - Akzent1 2 3 15 3" xfId="7166"/>
    <cellStyle name="20 % - Akzent1 2 3 16" xfId="7167"/>
    <cellStyle name="20 % - Akzent1 2 3 16 2" xfId="7168"/>
    <cellStyle name="20 % - Akzent1 2 3 17" xfId="7169"/>
    <cellStyle name="20 % - Akzent1 2 3 17 2" xfId="7170"/>
    <cellStyle name="20 % - Akzent1 2 3 18" xfId="7171"/>
    <cellStyle name="20 % - Akzent1 2 3 18 2" xfId="7172"/>
    <cellStyle name="20 % - Akzent1 2 3 19" xfId="7173"/>
    <cellStyle name="20 % - Akzent1 2 3 19 2" xfId="7174"/>
    <cellStyle name="20 % - Akzent1 2 3 2" xfId="160"/>
    <cellStyle name="20 % - Akzent1 2 3 2 10" xfId="3162"/>
    <cellStyle name="20 % - Akzent1 2 3 2 10 2" xfId="3571"/>
    <cellStyle name="20 % - Akzent1 2 3 2 10 3" xfId="7175"/>
    <cellStyle name="20 % - Akzent1 2 3 2 10 4" xfId="7176"/>
    <cellStyle name="20 % - Akzent1 2 3 2 10 5" xfId="7177"/>
    <cellStyle name="20 % - Akzent1 2 3 2 11" xfId="3583"/>
    <cellStyle name="20 % - Akzent1 2 3 2 11 2" xfId="7178"/>
    <cellStyle name="20 % - Akzent1 2 3 2 11 3" xfId="7179"/>
    <cellStyle name="20 % - Akzent1 2 3 2 11 4" xfId="7180"/>
    <cellStyle name="20 % - Akzent1 2 3 2 12" xfId="7181"/>
    <cellStyle name="20 % - Akzent1 2 3 2 12 2" xfId="7182"/>
    <cellStyle name="20 % - Akzent1 2 3 2 12 3" xfId="7183"/>
    <cellStyle name="20 % - Akzent1 2 3 2 13" xfId="7184"/>
    <cellStyle name="20 % - Akzent1 2 3 2 13 2" xfId="7185"/>
    <cellStyle name="20 % - Akzent1 2 3 2 14" xfId="7186"/>
    <cellStyle name="20 % - Akzent1 2 3 2 14 2" xfId="7187"/>
    <cellStyle name="20 % - Akzent1 2 3 2 15" xfId="7188"/>
    <cellStyle name="20 % - Akzent1 2 3 2 15 2" xfId="7189"/>
    <cellStyle name="20 % - Akzent1 2 3 2 16" xfId="7190"/>
    <cellStyle name="20 % - Akzent1 2 3 2 16 2" xfId="7191"/>
    <cellStyle name="20 % - Akzent1 2 3 2 17" xfId="7192"/>
    <cellStyle name="20 % - Akzent1 2 3 2 17 2" xfId="7193"/>
    <cellStyle name="20 % - Akzent1 2 3 2 18" xfId="7194"/>
    <cellStyle name="20 % - Akzent1 2 3 2 18 2" xfId="7195"/>
    <cellStyle name="20 % - Akzent1 2 3 2 19" xfId="7196"/>
    <cellStyle name="20 % - Akzent1 2 3 2 2" xfId="152"/>
    <cellStyle name="20 % - Akzent1 2 3 2 2 10" xfId="7197"/>
    <cellStyle name="20 % - Akzent1 2 3 2 2 10 2" xfId="7198"/>
    <cellStyle name="20 % - Akzent1 2 3 2 2 11" xfId="7199"/>
    <cellStyle name="20 % - Akzent1 2 3 2 2 12" xfId="7200"/>
    <cellStyle name="20 % - Akzent1 2 3 2 2 13" xfId="7201"/>
    <cellStyle name="20 % - Akzent1 2 3 2 2 14" xfId="7202"/>
    <cellStyle name="20 % - Akzent1 2 3 2 2 15" xfId="7203"/>
    <cellStyle name="20 % - Akzent1 2 3 2 2 16" xfId="7204"/>
    <cellStyle name="20 % - Akzent1 2 3 2 2 17" xfId="7205"/>
    <cellStyle name="20 % - Akzent1 2 3 2 2 2" xfId="181"/>
    <cellStyle name="20 % - Akzent1 2 3 2 2 2 2" xfId="3608"/>
    <cellStyle name="20 % - Akzent1 2 3 2 2 2 2 2" xfId="7206"/>
    <cellStyle name="20 % - Akzent1 2 3 2 2 2 3" xfId="7207"/>
    <cellStyle name="20 % - Akzent1 2 3 2 2 2 4" xfId="7208"/>
    <cellStyle name="20 % - Akzent1 2 3 2 2 3" xfId="182"/>
    <cellStyle name="20 % - Akzent1 2 3 2 2 3 2" xfId="3572"/>
    <cellStyle name="20 % - Akzent1 2 3 2 2 3 3" xfId="7209"/>
    <cellStyle name="20 % - Akzent1 2 3 2 2 4" xfId="157"/>
    <cellStyle name="20 % - Akzent1 2 3 2 2 4 2" xfId="3573"/>
    <cellStyle name="20 % - Akzent1 2 3 2 2 5" xfId="147"/>
    <cellStyle name="20 % - Akzent1 2 3 2 2 5 2" xfId="3531"/>
    <cellStyle name="20 % - Akzent1 2 3 2 2 6" xfId="2279"/>
    <cellStyle name="20 % - Akzent1 2 3 2 2 6 2" xfId="3593"/>
    <cellStyle name="20 % - Akzent1 2 3 2 2 7" xfId="2280"/>
    <cellStyle name="20 % - Akzent1 2 3 2 2 7 2" xfId="3584"/>
    <cellStyle name="20 % - Akzent1 2 3 2 2 8" xfId="3163"/>
    <cellStyle name="20 % - Akzent1 2 3 2 2 8 2" xfId="3585"/>
    <cellStyle name="20 % - Akzent1 2 3 2 2 9" xfId="3592"/>
    <cellStyle name="20 % - Akzent1 2 3 2 2 9 2" xfId="7210"/>
    <cellStyle name="20 % - Akzent1 2 3 2 20" xfId="7211"/>
    <cellStyle name="20 % - Akzent1 2 3 2 21" xfId="7212"/>
    <cellStyle name="20 % - Akzent1 2 3 2 3" xfId="183"/>
    <cellStyle name="20 % - Akzent1 2 3 2 3 2" xfId="3594"/>
    <cellStyle name="20 % - Akzent1 2 3 2 3 2 2" xfId="7213"/>
    <cellStyle name="20 % - Akzent1 2 3 2 3 3" xfId="7214"/>
    <cellStyle name="20 % - Akzent1 2 3 2 3 4" xfId="7215"/>
    <cellStyle name="20 % - Akzent1 2 3 2 3 5" xfId="7216"/>
    <cellStyle name="20 % - Akzent1 2 3 2 3 6" xfId="7217"/>
    <cellStyle name="20 % - Akzent1 2 3 2 3 7" xfId="7218"/>
    <cellStyle name="20 % - Akzent1 2 3 2 3 8" xfId="7219"/>
    <cellStyle name="20 % - Akzent1 2 3 2 4" xfId="162"/>
    <cellStyle name="20 % - Akzent1 2 3 2 4 2" xfId="3578"/>
    <cellStyle name="20 % - Akzent1 2 3 2 4 3" xfId="7220"/>
    <cellStyle name="20 % - Akzent1 2 3 2 4 4" xfId="7221"/>
    <cellStyle name="20 % - Akzent1 2 3 2 4 5" xfId="7222"/>
    <cellStyle name="20 % - Akzent1 2 3 2 4 6" xfId="7223"/>
    <cellStyle name="20 % - Akzent1 2 3 2 4 7" xfId="7224"/>
    <cellStyle name="20 % - Akzent1 2 3 2 5" xfId="184"/>
    <cellStyle name="20 % - Akzent1 2 3 2 5 2" xfId="3609"/>
    <cellStyle name="20 % - Akzent1 2 3 2 5 3" xfId="7225"/>
    <cellStyle name="20 % - Akzent1 2 3 2 5 4" xfId="7226"/>
    <cellStyle name="20 % - Akzent1 2 3 2 5 5" xfId="7227"/>
    <cellStyle name="20 % - Akzent1 2 3 2 5 6" xfId="7228"/>
    <cellStyle name="20 % - Akzent1 2 3 2 6" xfId="153"/>
    <cellStyle name="20 % - Akzent1 2 3 2 6 2" xfId="3622"/>
    <cellStyle name="20 % - Akzent1 2 3 2 6 3" xfId="7229"/>
    <cellStyle name="20 % - Akzent1 2 3 2 6 4" xfId="7230"/>
    <cellStyle name="20 % - Akzent1 2 3 2 6 5" xfId="7231"/>
    <cellStyle name="20 % - Akzent1 2 3 2 7" xfId="143"/>
    <cellStyle name="20 % - Akzent1 2 3 2 7 2" xfId="3601"/>
    <cellStyle name="20 % - Akzent1 2 3 2 7 3" xfId="7232"/>
    <cellStyle name="20 % - Akzent1 2 3 2 7 4" xfId="7233"/>
    <cellStyle name="20 % - Akzent1 2 3 2 7 5" xfId="7234"/>
    <cellStyle name="20 % - Akzent1 2 3 2 8" xfId="2281"/>
    <cellStyle name="20 % - Akzent1 2 3 2 8 2" xfId="3610"/>
    <cellStyle name="20 % - Akzent1 2 3 2 8 3" xfId="7235"/>
    <cellStyle name="20 % - Akzent1 2 3 2 8 4" xfId="7236"/>
    <cellStyle name="20 % - Akzent1 2 3 2 8 5" xfId="7237"/>
    <cellStyle name="20 % - Akzent1 2 3 2 9" xfId="2282"/>
    <cellStyle name="20 % - Akzent1 2 3 2 9 2" xfId="3612"/>
    <cellStyle name="20 % - Akzent1 2 3 2 9 3" xfId="7238"/>
    <cellStyle name="20 % - Akzent1 2 3 2 9 4" xfId="7239"/>
    <cellStyle name="20 % - Akzent1 2 3 2 9 5" xfId="7240"/>
    <cellStyle name="20 % - Akzent1 2 3 20" xfId="7241"/>
    <cellStyle name="20 % - Akzent1 2 3 20 2" xfId="7242"/>
    <cellStyle name="20 % - Akzent1 2 3 21" xfId="7243"/>
    <cellStyle name="20 % - Akzent1 2 3 21 2" xfId="7244"/>
    <cellStyle name="20 % - Akzent1 2 3 22" xfId="7245"/>
    <cellStyle name="20 % - Akzent1 2 3 23" xfId="7246"/>
    <cellStyle name="20 % - Akzent1 2 3 24" xfId="7247"/>
    <cellStyle name="20 % - Akzent1 2 3 3" xfId="185"/>
    <cellStyle name="20 % - Akzent1 2 3 3 10" xfId="3574"/>
    <cellStyle name="20 % - Akzent1 2 3 3 10 2" xfId="7248"/>
    <cellStyle name="20 % - Akzent1 2 3 3 11" xfId="7249"/>
    <cellStyle name="20 % - Akzent1 2 3 3 11 2" xfId="7250"/>
    <cellStyle name="20 % - Akzent1 2 3 3 12" xfId="7251"/>
    <cellStyle name="20 % - Akzent1 2 3 3 13" xfId="7252"/>
    <cellStyle name="20 % - Akzent1 2 3 3 14" xfId="7253"/>
    <cellStyle name="20 % - Akzent1 2 3 3 15" xfId="7254"/>
    <cellStyle name="20 % - Akzent1 2 3 3 16" xfId="7255"/>
    <cellStyle name="20 % - Akzent1 2 3 3 17" xfId="7256"/>
    <cellStyle name="20 % - Akzent1 2 3 3 18" xfId="7257"/>
    <cellStyle name="20 % - Akzent1 2 3 3 2" xfId="159"/>
    <cellStyle name="20 % - Akzent1 2 3 3 2 2" xfId="3595"/>
    <cellStyle name="20 % - Akzent1 2 3 3 2 2 2" xfId="7258"/>
    <cellStyle name="20 % - Akzent1 2 3 3 2 3" xfId="7259"/>
    <cellStyle name="20 % - Akzent1 2 3 3 2 4" xfId="7260"/>
    <cellStyle name="20 % - Akzent1 2 3 3 2 5" xfId="7261"/>
    <cellStyle name="20 % - Akzent1 2 3 3 3" xfId="186"/>
    <cellStyle name="20 % - Akzent1 2 3 3 3 2" xfId="3586"/>
    <cellStyle name="20 % - Akzent1 2 3 3 3 3" xfId="7262"/>
    <cellStyle name="20 % - Akzent1 2 3 3 3 4" xfId="7263"/>
    <cellStyle name="20 % - Akzent1 2 3 3 4" xfId="150"/>
    <cellStyle name="20 % - Akzent1 2 3 3 4 2" xfId="3596"/>
    <cellStyle name="20 % - Akzent1 2 3 3 4 3" xfId="7264"/>
    <cellStyle name="20 % - Akzent1 2 3 3 5" xfId="140"/>
    <cellStyle name="20 % - Akzent1 2 3 3 5 2" xfId="3597"/>
    <cellStyle name="20 % - Akzent1 2 3 3 5 3" xfId="7265"/>
    <cellStyle name="20 % - Akzent1 2 3 3 6" xfId="187"/>
    <cellStyle name="20 % - Akzent1 2 3 3 6 2" xfId="3575"/>
    <cellStyle name="20 % - Akzent1 2 3 3 6 3" xfId="7266"/>
    <cellStyle name="20 % - Akzent1 2 3 3 7" xfId="2283"/>
    <cellStyle name="20 % - Akzent1 2 3 3 7 2" xfId="3576"/>
    <cellStyle name="20 % - Akzent1 2 3 3 7 3" xfId="7267"/>
    <cellStyle name="20 % - Akzent1 2 3 3 8" xfId="2284"/>
    <cellStyle name="20 % - Akzent1 2 3 3 8 2" xfId="3577"/>
    <cellStyle name="20 % - Akzent1 2 3 3 8 3" xfId="7268"/>
    <cellStyle name="20 % - Akzent1 2 3 3 9" xfId="3164"/>
    <cellStyle name="20 % - Akzent1 2 3 3 9 2" xfId="3587"/>
    <cellStyle name="20 % - Akzent1 2 3 3 9 3" xfId="7269"/>
    <cellStyle name="20 % - Akzent1 2 3 4" xfId="156"/>
    <cellStyle name="20 % - Akzent1 2 3 4 2" xfId="3588"/>
    <cellStyle name="20 % - Akzent1 2 3 4 2 2" xfId="7270"/>
    <cellStyle name="20 % - Akzent1 2 3 4 3" xfId="7271"/>
    <cellStyle name="20 % - Akzent1 2 3 4 4" xfId="7272"/>
    <cellStyle name="20 % - Akzent1 2 3 4 5" xfId="7273"/>
    <cellStyle name="20 % - Akzent1 2 3 4 6" xfId="7274"/>
    <cellStyle name="20 % - Akzent1 2 3 4 7" xfId="7275"/>
    <cellStyle name="20 % - Akzent1 2 3 4 8" xfId="7276"/>
    <cellStyle name="20 % - Akzent1 2 3 5" xfId="188"/>
    <cellStyle name="20 % - Akzent1 2 3 5 2" xfId="3589"/>
    <cellStyle name="20 % - Akzent1 2 3 5 3" xfId="7277"/>
    <cellStyle name="20 % - Akzent1 2 3 5 4" xfId="7278"/>
    <cellStyle name="20 % - Akzent1 2 3 5 5" xfId="7279"/>
    <cellStyle name="20 % - Akzent1 2 3 5 6" xfId="7280"/>
    <cellStyle name="20 % - Akzent1 2 3 5 7" xfId="7281"/>
    <cellStyle name="20 % - Akzent1 2 3 6" xfId="145"/>
    <cellStyle name="20 % - Akzent1 2 3 6 2" xfId="3598"/>
    <cellStyle name="20 % - Akzent1 2 3 6 3" xfId="7282"/>
    <cellStyle name="20 % - Akzent1 2 3 6 4" xfId="7283"/>
    <cellStyle name="20 % - Akzent1 2 3 6 5" xfId="7284"/>
    <cellStyle name="20 % - Akzent1 2 3 6 6" xfId="7285"/>
    <cellStyle name="20 % - Akzent1 2 3 7" xfId="111"/>
    <cellStyle name="20 % - Akzent1 2 3 7 2" xfId="3599"/>
    <cellStyle name="20 % - Akzent1 2 3 7 3" xfId="7286"/>
    <cellStyle name="20 % - Akzent1 2 3 7 4" xfId="7287"/>
    <cellStyle name="20 % - Akzent1 2 3 7 5" xfId="7288"/>
    <cellStyle name="20 % - Akzent1 2 3 7 6" xfId="7289"/>
    <cellStyle name="20 % - Akzent1 2 3 8" xfId="192"/>
    <cellStyle name="20 % - Akzent1 2 3 8 2" xfId="3590"/>
    <cellStyle name="20 % - Akzent1 2 3 8 3" xfId="7290"/>
    <cellStyle name="20 % - Akzent1 2 3 8 4" xfId="7291"/>
    <cellStyle name="20 % - Akzent1 2 3 8 5" xfId="7292"/>
    <cellStyle name="20 % - Akzent1 2 3 8 6" xfId="7293"/>
    <cellStyle name="20 % - Akzent1 2 3 9" xfId="2285"/>
    <cellStyle name="20 % - Akzent1 2 3 9 2" xfId="3600"/>
    <cellStyle name="20 % - Akzent1 2 3 9 3" xfId="7294"/>
    <cellStyle name="20 % - Akzent1 2 3 9 4" xfId="7295"/>
    <cellStyle name="20 % - Akzent1 2 3 9 5" xfId="7296"/>
    <cellStyle name="20 % - Akzent1 2 30" xfId="7297"/>
    <cellStyle name="20 % - Akzent1 2 30 2" xfId="7298"/>
    <cellStyle name="20 % - Akzent1 2 31" xfId="7299"/>
    <cellStyle name="20 % - Akzent1 2 32" xfId="7300"/>
    <cellStyle name="20 % - Akzent1 2 33" xfId="7301"/>
    <cellStyle name="20 % - Akzent1 2 34" xfId="7302"/>
    <cellStyle name="20 % - Akzent1 2 35" xfId="7303"/>
    <cellStyle name="20 % - Akzent1 2 36" xfId="7304"/>
    <cellStyle name="20 % - Akzent1 2 37" xfId="19833"/>
    <cellStyle name="20 % - Akzent1 2 38" xfId="190"/>
    <cellStyle name="20 % - Akzent1 2 4" xfId="193"/>
    <cellStyle name="20 % - Akzent1 2 4 10" xfId="3165"/>
    <cellStyle name="20 % - Akzent1 2 4 10 2" xfId="3625"/>
    <cellStyle name="20 % - Akzent1 2 4 10 3" xfId="7305"/>
    <cellStyle name="20 % - Akzent1 2 4 10 4" xfId="7306"/>
    <cellStyle name="20 % - Akzent1 2 4 10 5" xfId="7307"/>
    <cellStyle name="20 % - Akzent1 2 4 11" xfId="3624"/>
    <cellStyle name="20 % - Akzent1 2 4 11 2" xfId="7308"/>
    <cellStyle name="20 % - Akzent1 2 4 11 3" xfId="7309"/>
    <cellStyle name="20 % - Akzent1 2 4 11 4" xfId="7310"/>
    <cellStyle name="20 % - Akzent1 2 4 12" xfId="7311"/>
    <cellStyle name="20 % - Akzent1 2 4 12 2" xfId="7312"/>
    <cellStyle name="20 % - Akzent1 2 4 12 3" xfId="7313"/>
    <cellStyle name="20 % - Akzent1 2 4 13" xfId="7314"/>
    <cellStyle name="20 % - Akzent1 2 4 13 2" xfId="7315"/>
    <cellStyle name="20 % - Akzent1 2 4 14" xfId="7316"/>
    <cellStyle name="20 % - Akzent1 2 4 14 2" xfId="7317"/>
    <cellStyle name="20 % - Akzent1 2 4 15" xfId="7318"/>
    <cellStyle name="20 % - Akzent1 2 4 15 2" xfId="7319"/>
    <cellStyle name="20 % - Akzent1 2 4 16" xfId="7320"/>
    <cellStyle name="20 % - Akzent1 2 4 16 2" xfId="7321"/>
    <cellStyle name="20 % - Akzent1 2 4 17" xfId="7322"/>
    <cellStyle name="20 % - Akzent1 2 4 17 2" xfId="7323"/>
    <cellStyle name="20 % - Akzent1 2 4 18" xfId="7324"/>
    <cellStyle name="20 % - Akzent1 2 4 18 2" xfId="7325"/>
    <cellStyle name="20 % - Akzent1 2 4 19" xfId="7326"/>
    <cellStyle name="20 % - Akzent1 2 4 2" xfId="194"/>
    <cellStyle name="20 % - Akzent1 2 4 2 10" xfId="7327"/>
    <cellStyle name="20 % - Akzent1 2 4 2 10 2" xfId="7328"/>
    <cellStyle name="20 % - Akzent1 2 4 2 11" xfId="7329"/>
    <cellStyle name="20 % - Akzent1 2 4 2 12" xfId="7330"/>
    <cellStyle name="20 % - Akzent1 2 4 2 13" xfId="7331"/>
    <cellStyle name="20 % - Akzent1 2 4 2 14" xfId="7332"/>
    <cellStyle name="20 % - Akzent1 2 4 2 15" xfId="7333"/>
    <cellStyle name="20 % - Akzent1 2 4 2 16" xfId="7334"/>
    <cellStyle name="20 % - Akzent1 2 4 2 17" xfId="7335"/>
    <cellStyle name="20 % - Akzent1 2 4 2 2" xfId="195"/>
    <cellStyle name="20 % - Akzent1 2 4 2 2 2" xfId="3627"/>
    <cellStyle name="20 % - Akzent1 2 4 2 2 2 2" xfId="7336"/>
    <cellStyle name="20 % - Akzent1 2 4 2 2 3" xfId="7337"/>
    <cellStyle name="20 % - Akzent1 2 4 2 2 4" xfId="7338"/>
    <cellStyle name="20 % - Akzent1 2 4 2 3" xfId="196"/>
    <cellStyle name="20 % - Akzent1 2 4 2 3 2" xfId="3628"/>
    <cellStyle name="20 % - Akzent1 2 4 2 3 3" xfId="7339"/>
    <cellStyle name="20 % - Akzent1 2 4 2 4" xfId="197"/>
    <cellStyle name="20 % - Akzent1 2 4 2 4 2" xfId="3629"/>
    <cellStyle name="20 % - Akzent1 2 4 2 5" xfId="198"/>
    <cellStyle name="20 % - Akzent1 2 4 2 5 2" xfId="3630"/>
    <cellStyle name="20 % - Akzent1 2 4 2 6" xfId="2286"/>
    <cellStyle name="20 % - Akzent1 2 4 2 6 2" xfId="3631"/>
    <cellStyle name="20 % - Akzent1 2 4 2 7" xfId="2287"/>
    <cellStyle name="20 % - Akzent1 2 4 2 7 2" xfId="3632"/>
    <cellStyle name="20 % - Akzent1 2 4 2 8" xfId="3166"/>
    <cellStyle name="20 % - Akzent1 2 4 2 8 2" xfId="3633"/>
    <cellStyle name="20 % - Akzent1 2 4 2 9" xfId="3626"/>
    <cellStyle name="20 % - Akzent1 2 4 2 9 2" xfId="7340"/>
    <cellStyle name="20 % - Akzent1 2 4 20" xfId="7341"/>
    <cellStyle name="20 % - Akzent1 2 4 21" xfId="7342"/>
    <cellStyle name="20 % - Akzent1 2 4 3" xfId="199"/>
    <cellStyle name="20 % - Akzent1 2 4 3 2" xfId="3634"/>
    <cellStyle name="20 % - Akzent1 2 4 3 2 2" xfId="7343"/>
    <cellStyle name="20 % - Akzent1 2 4 3 3" xfId="7344"/>
    <cellStyle name="20 % - Akzent1 2 4 3 4" xfId="7345"/>
    <cellStyle name="20 % - Akzent1 2 4 3 5" xfId="7346"/>
    <cellStyle name="20 % - Akzent1 2 4 3 6" xfId="7347"/>
    <cellStyle name="20 % - Akzent1 2 4 3 7" xfId="7348"/>
    <cellStyle name="20 % - Akzent1 2 4 3 8" xfId="7349"/>
    <cellStyle name="20 % - Akzent1 2 4 4" xfId="200"/>
    <cellStyle name="20 % - Akzent1 2 4 4 2" xfId="3635"/>
    <cellStyle name="20 % - Akzent1 2 4 4 3" xfId="7350"/>
    <cellStyle name="20 % - Akzent1 2 4 4 4" xfId="7351"/>
    <cellStyle name="20 % - Akzent1 2 4 4 5" xfId="7352"/>
    <cellStyle name="20 % - Akzent1 2 4 4 6" xfId="7353"/>
    <cellStyle name="20 % - Akzent1 2 4 4 7" xfId="7354"/>
    <cellStyle name="20 % - Akzent1 2 4 5" xfId="201"/>
    <cellStyle name="20 % - Akzent1 2 4 5 2" xfId="3636"/>
    <cellStyle name="20 % - Akzent1 2 4 5 3" xfId="7355"/>
    <cellStyle name="20 % - Akzent1 2 4 5 4" xfId="7356"/>
    <cellStyle name="20 % - Akzent1 2 4 5 5" xfId="7357"/>
    <cellStyle name="20 % - Akzent1 2 4 5 6" xfId="7358"/>
    <cellStyle name="20 % - Akzent1 2 4 6" xfId="202"/>
    <cellStyle name="20 % - Akzent1 2 4 6 2" xfId="3637"/>
    <cellStyle name="20 % - Akzent1 2 4 6 3" xfId="7359"/>
    <cellStyle name="20 % - Akzent1 2 4 6 4" xfId="7360"/>
    <cellStyle name="20 % - Akzent1 2 4 6 5" xfId="7361"/>
    <cellStyle name="20 % - Akzent1 2 4 7" xfId="203"/>
    <cellStyle name="20 % - Akzent1 2 4 7 2" xfId="3638"/>
    <cellStyle name="20 % - Akzent1 2 4 7 3" xfId="7362"/>
    <cellStyle name="20 % - Akzent1 2 4 7 4" xfId="7363"/>
    <cellStyle name="20 % - Akzent1 2 4 7 5" xfId="7364"/>
    <cellStyle name="20 % - Akzent1 2 4 8" xfId="2288"/>
    <cellStyle name="20 % - Akzent1 2 4 8 2" xfId="3639"/>
    <cellStyle name="20 % - Akzent1 2 4 8 3" xfId="7365"/>
    <cellStyle name="20 % - Akzent1 2 4 8 4" xfId="7366"/>
    <cellStyle name="20 % - Akzent1 2 4 8 5" xfId="7367"/>
    <cellStyle name="20 % - Akzent1 2 4 9" xfId="2289"/>
    <cellStyle name="20 % - Akzent1 2 4 9 2" xfId="3640"/>
    <cellStyle name="20 % - Akzent1 2 4 9 3" xfId="7368"/>
    <cellStyle name="20 % - Akzent1 2 4 9 4" xfId="7369"/>
    <cellStyle name="20 % - Akzent1 2 4 9 5" xfId="7370"/>
    <cellStyle name="20 % - Akzent1 2 5" xfId="204"/>
    <cellStyle name="20 % - Akzent1 2 5 10" xfId="3641"/>
    <cellStyle name="20 % - Akzent1 2 5 10 2" xfId="7371"/>
    <cellStyle name="20 % - Akzent1 2 5 11" xfId="7372"/>
    <cellStyle name="20 % - Akzent1 2 5 11 2" xfId="7373"/>
    <cellStyle name="20 % - Akzent1 2 5 12" xfId="7374"/>
    <cellStyle name="20 % - Akzent1 2 5 13" xfId="7375"/>
    <cellStyle name="20 % - Akzent1 2 5 14" xfId="7376"/>
    <cellStyle name="20 % - Akzent1 2 5 15" xfId="7377"/>
    <cellStyle name="20 % - Akzent1 2 5 16" xfId="7378"/>
    <cellStyle name="20 % - Akzent1 2 5 17" xfId="7379"/>
    <cellStyle name="20 % - Akzent1 2 5 18" xfId="7380"/>
    <cellStyle name="20 % - Akzent1 2 5 2" xfId="205"/>
    <cellStyle name="20 % - Akzent1 2 5 2 2" xfId="3642"/>
    <cellStyle name="20 % - Akzent1 2 5 2 2 2" xfId="7381"/>
    <cellStyle name="20 % - Akzent1 2 5 2 3" xfId="7382"/>
    <cellStyle name="20 % - Akzent1 2 5 2 4" xfId="7383"/>
    <cellStyle name="20 % - Akzent1 2 5 2 5" xfId="7384"/>
    <cellStyle name="20 % - Akzent1 2 5 3" xfId="206"/>
    <cellStyle name="20 % - Akzent1 2 5 3 2" xfId="3643"/>
    <cellStyle name="20 % - Akzent1 2 5 3 3" xfId="7385"/>
    <cellStyle name="20 % - Akzent1 2 5 3 4" xfId="7386"/>
    <cellStyle name="20 % - Akzent1 2 5 4" xfId="207"/>
    <cellStyle name="20 % - Akzent1 2 5 4 2" xfId="3644"/>
    <cellStyle name="20 % - Akzent1 2 5 4 3" xfId="7387"/>
    <cellStyle name="20 % - Akzent1 2 5 5" xfId="208"/>
    <cellStyle name="20 % - Akzent1 2 5 5 2" xfId="3645"/>
    <cellStyle name="20 % - Akzent1 2 5 5 3" xfId="7388"/>
    <cellStyle name="20 % - Akzent1 2 5 6" xfId="209"/>
    <cellStyle name="20 % - Akzent1 2 5 6 2" xfId="3646"/>
    <cellStyle name="20 % - Akzent1 2 5 6 3" xfId="7389"/>
    <cellStyle name="20 % - Akzent1 2 5 7" xfId="2290"/>
    <cellStyle name="20 % - Akzent1 2 5 7 2" xfId="3647"/>
    <cellStyle name="20 % - Akzent1 2 5 7 3" xfId="7390"/>
    <cellStyle name="20 % - Akzent1 2 5 8" xfId="2291"/>
    <cellStyle name="20 % - Akzent1 2 5 8 2" xfId="3648"/>
    <cellStyle name="20 % - Akzent1 2 5 8 3" xfId="7391"/>
    <cellStyle name="20 % - Akzent1 2 5 9" xfId="3167"/>
    <cellStyle name="20 % - Akzent1 2 5 9 2" xfId="3649"/>
    <cellStyle name="20 % - Akzent1 2 5 9 3" xfId="7392"/>
    <cellStyle name="20 % - Akzent1 2 6" xfId="210"/>
    <cellStyle name="20 % - Akzent1 2 6 2" xfId="3650"/>
    <cellStyle name="20 % - Akzent1 2 6 2 2" xfId="7393"/>
    <cellStyle name="20 % - Akzent1 2 6 3" xfId="7394"/>
    <cellStyle name="20 % - Akzent1 2 6 4" xfId="7395"/>
    <cellStyle name="20 % - Akzent1 2 6 5" xfId="7396"/>
    <cellStyle name="20 % - Akzent1 2 6 6" xfId="7397"/>
    <cellStyle name="20 % - Akzent1 2 6 7" xfId="7398"/>
    <cellStyle name="20 % - Akzent1 2 6 8" xfId="7399"/>
    <cellStyle name="20 % - Akzent1 2 7" xfId="211"/>
    <cellStyle name="20 % - Akzent1 2 7 2" xfId="3651"/>
    <cellStyle name="20 % - Akzent1 2 7 3" xfId="7400"/>
    <cellStyle name="20 % - Akzent1 2 7 4" xfId="7401"/>
    <cellStyle name="20 % - Akzent1 2 7 5" xfId="7402"/>
    <cellStyle name="20 % - Akzent1 2 7 6" xfId="7403"/>
    <cellStyle name="20 % - Akzent1 2 7 7" xfId="7404"/>
    <cellStyle name="20 % - Akzent1 2 8" xfId="212"/>
    <cellStyle name="20 % - Akzent1 2 8 2" xfId="3652"/>
    <cellStyle name="20 % - Akzent1 2 8 3" xfId="7405"/>
    <cellStyle name="20 % - Akzent1 2 8 4" xfId="7406"/>
    <cellStyle name="20 % - Akzent1 2 8 5" xfId="7407"/>
    <cellStyle name="20 % - Akzent1 2 8 6" xfId="7408"/>
    <cellStyle name="20 % - Akzent1 2 9" xfId="213"/>
    <cellStyle name="20 % - Akzent1 2 9 2" xfId="3653"/>
    <cellStyle name="20 % - Akzent1 2 9 3" xfId="7409"/>
    <cellStyle name="20 % - Akzent1 2 9 4" xfId="7410"/>
    <cellStyle name="20 % - Akzent1 2 9 5" xfId="7411"/>
    <cellStyle name="20 % - Akzent1 2 9 6" xfId="7412"/>
    <cellStyle name="20 % - Akzent1 3" xfId="214"/>
    <cellStyle name="20 % - Akzent1 3 10" xfId="215"/>
    <cellStyle name="20 % - Akzent1 3 10 2" xfId="3655"/>
    <cellStyle name="20 % - Akzent1 3 10 3" xfId="7413"/>
    <cellStyle name="20 % - Akzent1 3 10 4" xfId="7414"/>
    <cellStyle name="20 % - Akzent1 3 10 5" xfId="7415"/>
    <cellStyle name="20 % - Akzent1 3 11" xfId="216"/>
    <cellStyle name="20 % - Akzent1 3 11 2" xfId="3656"/>
    <cellStyle name="20 % - Akzent1 3 11 3" xfId="7416"/>
    <cellStyle name="20 % - Akzent1 3 11 4" xfId="7417"/>
    <cellStyle name="20 % - Akzent1 3 11 5" xfId="7418"/>
    <cellStyle name="20 % - Akzent1 3 12" xfId="217"/>
    <cellStyle name="20 % - Akzent1 3 12 2" xfId="3657"/>
    <cellStyle name="20 % - Akzent1 3 12 3" xfId="7419"/>
    <cellStyle name="20 % - Akzent1 3 12 4" xfId="7420"/>
    <cellStyle name="20 % - Akzent1 3 12 5" xfId="7421"/>
    <cellStyle name="20 % - Akzent1 3 13" xfId="2292"/>
    <cellStyle name="20 % - Akzent1 3 13 2" xfId="3658"/>
    <cellStyle name="20 % - Akzent1 3 13 3" xfId="7422"/>
    <cellStyle name="20 % - Akzent1 3 13 4" xfId="7423"/>
    <cellStyle name="20 % - Akzent1 3 14" xfId="2293"/>
    <cellStyle name="20 % - Akzent1 3 14 2" xfId="3659"/>
    <cellStyle name="20 % - Akzent1 3 14 3" xfId="7424"/>
    <cellStyle name="20 % - Akzent1 3 15" xfId="2294"/>
    <cellStyle name="20 % - Akzent1 3 15 2" xfId="3660"/>
    <cellStyle name="20 % - Akzent1 3 15 3" xfId="7425"/>
    <cellStyle name="20 % - Akzent1 3 16" xfId="2295"/>
    <cellStyle name="20 % - Akzent1 3 16 2" xfId="3661"/>
    <cellStyle name="20 % - Akzent1 3 16 3" xfId="7426"/>
    <cellStyle name="20 % - Akzent1 3 17" xfId="3168"/>
    <cellStyle name="20 % - Akzent1 3 17 2" xfId="3662"/>
    <cellStyle name="20 % - Akzent1 3 17 3" xfId="7427"/>
    <cellStyle name="20 % - Akzent1 3 18" xfId="3654"/>
    <cellStyle name="20 % - Akzent1 3 18 2" xfId="7428"/>
    <cellStyle name="20 % - Akzent1 3 18 3" xfId="7429"/>
    <cellStyle name="20 % - Akzent1 3 19" xfId="7430"/>
    <cellStyle name="20 % - Akzent1 3 19 2" xfId="7431"/>
    <cellStyle name="20 % - Akzent1 3 19 3" xfId="7432"/>
    <cellStyle name="20 % - Akzent1 3 2" xfId="218"/>
    <cellStyle name="20 % - Akzent1 3 2 10" xfId="2296"/>
    <cellStyle name="20 % - Akzent1 3 2 10 2" xfId="3664"/>
    <cellStyle name="20 % - Akzent1 3 2 10 3" xfId="7433"/>
    <cellStyle name="20 % - Akzent1 3 2 10 4" xfId="7434"/>
    <cellStyle name="20 % - Akzent1 3 2 10 5" xfId="7435"/>
    <cellStyle name="20 % - Akzent1 3 2 11" xfId="2297"/>
    <cellStyle name="20 % - Akzent1 3 2 11 2" xfId="3665"/>
    <cellStyle name="20 % - Akzent1 3 2 11 3" xfId="7436"/>
    <cellStyle name="20 % - Akzent1 3 2 11 4" xfId="7437"/>
    <cellStyle name="20 % - Akzent1 3 2 12" xfId="2298"/>
    <cellStyle name="20 % - Akzent1 3 2 12 2" xfId="3666"/>
    <cellStyle name="20 % - Akzent1 3 2 12 3" xfId="7438"/>
    <cellStyle name="20 % - Akzent1 3 2 13" xfId="2299"/>
    <cellStyle name="20 % - Akzent1 3 2 13 2" xfId="3667"/>
    <cellStyle name="20 % - Akzent1 3 2 13 3" xfId="7439"/>
    <cellStyle name="20 % - Akzent1 3 2 14" xfId="3169"/>
    <cellStyle name="20 % - Akzent1 3 2 14 2" xfId="3668"/>
    <cellStyle name="20 % - Akzent1 3 2 14 3" xfId="7440"/>
    <cellStyle name="20 % - Akzent1 3 2 15" xfId="3663"/>
    <cellStyle name="20 % - Akzent1 3 2 15 2" xfId="7441"/>
    <cellStyle name="20 % - Akzent1 3 2 15 3" xfId="7442"/>
    <cellStyle name="20 % - Akzent1 3 2 16" xfId="7443"/>
    <cellStyle name="20 % - Akzent1 3 2 16 2" xfId="7444"/>
    <cellStyle name="20 % - Akzent1 3 2 16 3" xfId="7445"/>
    <cellStyle name="20 % - Akzent1 3 2 17" xfId="7446"/>
    <cellStyle name="20 % - Akzent1 3 2 17 2" xfId="7447"/>
    <cellStyle name="20 % - Akzent1 3 2 17 3" xfId="7448"/>
    <cellStyle name="20 % - Akzent1 3 2 18" xfId="7449"/>
    <cellStyle name="20 % - Akzent1 3 2 18 2" xfId="7450"/>
    <cellStyle name="20 % - Akzent1 3 2 19" xfId="7451"/>
    <cellStyle name="20 % - Akzent1 3 2 19 2" xfId="7452"/>
    <cellStyle name="20 % - Akzent1 3 2 2" xfId="219"/>
    <cellStyle name="20 % - Akzent1 3 2 2 10" xfId="2300"/>
    <cellStyle name="20 % - Akzent1 3 2 2 10 2" xfId="3670"/>
    <cellStyle name="20 % - Akzent1 3 2 2 11" xfId="3170"/>
    <cellStyle name="20 % - Akzent1 3 2 2 11 2" xfId="3671"/>
    <cellStyle name="20 % - Akzent1 3 2 2 12" xfId="3669"/>
    <cellStyle name="20 % - Akzent1 3 2 2 12 2" xfId="7453"/>
    <cellStyle name="20 % - Akzent1 3 2 2 13" xfId="7454"/>
    <cellStyle name="20 % - Akzent1 3 2 2 13 2" xfId="7455"/>
    <cellStyle name="20 % - Akzent1 3 2 2 14" xfId="7456"/>
    <cellStyle name="20 % - Akzent1 3 2 2 14 2" xfId="7457"/>
    <cellStyle name="20 % - Akzent1 3 2 2 15" xfId="7458"/>
    <cellStyle name="20 % - Akzent1 3 2 2 16" xfId="7459"/>
    <cellStyle name="20 % - Akzent1 3 2 2 17" xfId="7460"/>
    <cellStyle name="20 % - Akzent1 3 2 2 18" xfId="7461"/>
    <cellStyle name="20 % - Akzent1 3 2 2 19" xfId="7462"/>
    <cellStyle name="20 % - Akzent1 3 2 2 2" xfId="220"/>
    <cellStyle name="20 % - Akzent1 3 2 2 2 10" xfId="7463"/>
    <cellStyle name="20 % - Akzent1 3 2 2 2 10 2" xfId="7464"/>
    <cellStyle name="20 % - Akzent1 3 2 2 2 11" xfId="7465"/>
    <cellStyle name="20 % - Akzent1 3 2 2 2 12" xfId="7466"/>
    <cellStyle name="20 % - Akzent1 3 2 2 2 13" xfId="7467"/>
    <cellStyle name="20 % - Akzent1 3 2 2 2 2" xfId="221"/>
    <cellStyle name="20 % - Akzent1 3 2 2 2 2 2" xfId="3673"/>
    <cellStyle name="20 % - Akzent1 3 2 2 2 2 2 2" xfId="7468"/>
    <cellStyle name="20 % - Akzent1 3 2 2 2 2 3" xfId="7469"/>
    <cellStyle name="20 % - Akzent1 3 2 2 2 2 4" xfId="7470"/>
    <cellStyle name="20 % - Akzent1 3 2 2 2 3" xfId="222"/>
    <cellStyle name="20 % - Akzent1 3 2 2 2 3 2" xfId="3674"/>
    <cellStyle name="20 % - Akzent1 3 2 2 2 3 3" xfId="7471"/>
    <cellStyle name="20 % - Akzent1 3 2 2 2 4" xfId="223"/>
    <cellStyle name="20 % - Akzent1 3 2 2 2 4 2" xfId="3675"/>
    <cellStyle name="20 % - Akzent1 3 2 2 2 5" xfId="224"/>
    <cellStyle name="20 % - Akzent1 3 2 2 2 5 2" xfId="3676"/>
    <cellStyle name="20 % - Akzent1 3 2 2 2 6" xfId="2301"/>
    <cellStyle name="20 % - Akzent1 3 2 2 2 6 2" xfId="3677"/>
    <cellStyle name="20 % - Akzent1 3 2 2 2 7" xfId="2302"/>
    <cellStyle name="20 % - Akzent1 3 2 2 2 7 2" xfId="3678"/>
    <cellStyle name="20 % - Akzent1 3 2 2 2 8" xfId="3171"/>
    <cellStyle name="20 % - Akzent1 3 2 2 2 8 2" xfId="3679"/>
    <cellStyle name="20 % - Akzent1 3 2 2 2 9" xfId="3672"/>
    <cellStyle name="20 % - Akzent1 3 2 2 2 9 2" xfId="7472"/>
    <cellStyle name="20 % - Akzent1 3 2 2 20" xfId="7473"/>
    <cellStyle name="20 % - Akzent1 3 2 2 21" xfId="7474"/>
    <cellStyle name="20 % - Akzent1 3 2 2 3" xfId="225"/>
    <cellStyle name="20 % - Akzent1 3 2 2 3 2" xfId="3680"/>
    <cellStyle name="20 % - Akzent1 3 2 2 3 2 2" xfId="7475"/>
    <cellStyle name="20 % - Akzent1 3 2 2 3 3" xfId="7476"/>
    <cellStyle name="20 % - Akzent1 3 2 2 3 4" xfId="7477"/>
    <cellStyle name="20 % - Akzent1 3 2 2 4" xfId="226"/>
    <cellStyle name="20 % - Akzent1 3 2 2 4 2" xfId="3681"/>
    <cellStyle name="20 % - Akzent1 3 2 2 4 3" xfId="7478"/>
    <cellStyle name="20 % - Akzent1 3 2 2 5" xfId="227"/>
    <cellStyle name="20 % - Akzent1 3 2 2 5 2" xfId="3682"/>
    <cellStyle name="20 % - Akzent1 3 2 2 6" xfId="228"/>
    <cellStyle name="20 % - Akzent1 3 2 2 6 2" xfId="3683"/>
    <cellStyle name="20 % - Akzent1 3 2 2 7" xfId="229"/>
    <cellStyle name="20 % - Akzent1 3 2 2 7 2" xfId="3684"/>
    <cellStyle name="20 % - Akzent1 3 2 2 8" xfId="2303"/>
    <cellStyle name="20 % - Akzent1 3 2 2 8 2" xfId="3685"/>
    <cellStyle name="20 % - Akzent1 3 2 2 9" xfId="2304"/>
    <cellStyle name="20 % - Akzent1 3 2 2 9 2" xfId="3686"/>
    <cellStyle name="20 % - Akzent1 3 2 20" xfId="7479"/>
    <cellStyle name="20 % - Akzent1 3 2 20 2" xfId="7480"/>
    <cellStyle name="20 % - Akzent1 3 2 21" xfId="7481"/>
    <cellStyle name="20 % - Akzent1 3 2 22" xfId="7482"/>
    <cellStyle name="20 % - Akzent1 3 2 23" xfId="7483"/>
    <cellStyle name="20 % - Akzent1 3 2 24" xfId="7484"/>
    <cellStyle name="20 % - Akzent1 3 2 25" xfId="7485"/>
    <cellStyle name="20 % - Akzent1 3 2 3" xfId="230"/>
    <cellStyle name="20 % - Akzent1 3 2 3 10" xfId="7486"/>
    <cellStyle name="20 % - Akzent1 3 2 3 10 2" xfId="7487"/>
    <cellStyle name="20 % - Akzent1 3 2 3 11" xfId="7488"/>
    <cellStyle name="20 % - Akzent1 3 2 3 12" xfId="7489"/>
    <cellStyle name="20 % - Akzent1 3 2 3 13" xfId="7490"/>
    <cellStyle name="20 % - Akzent1 3 2 3 14" xfId="7491"/>
    <cellStyle name="20 % - Akzent1 3 2 3 15" xfId="7492"/>
    <cellStyle name="20 % - Akzent1 3 2 3 16" xfId="7493"/>
    <cellStyle name="20 % - Akzent1 3 2 3 17" xfId="7494"/>
    <cellStyle name="20 % - Akzent1 3 2 3 2" xfId="231"/>
    <cellStyle name="20 % - Akzent1 3 2 3 2 2" xfId="3688"/>
    <cellStyle name="20 % - Akzent1 3 2 3 2 2 2" xfId="7495"/>
    <cellStyle name="20 % - Akzent1 3 2 3 2 3" xfId="7496"/>
    <cellStyle name="20 % - Akzent1 3 2 3 2 4" xfId="7497"/>
    <cellStyle name="20 % - Akzent1 3 2 3 3" xfId="232"/>
    <cellStyle name="20 % - Akzent1 3 2 3 3 2" xfId="3689"/>
    <cellStyle name="20 % - Akzent1 3 2 3 3 3" xfId="7498"/>
    <cellStyle name="20 % - Akzent1 3 2 3 4" xfId="233"/>
    <cellStyle name="20 % - Akzent1 3 2 3 4 2" xfId="3690"/>
    <cellStyle name="20 % - Akzent1 3 2 3 5" xfId="234"/>
    <cellStyle name="20 % - Akzent1 3 2 3 5 2" xfId="3691"/>
    <cellStyle name="20 % - Akzent1 3 2 3 6" xfId="2305"/>
    <cellStyle name="20 % - Akzent1 3 2 3 6 2" xfId="3692"/>
    <cellStyle name="20 % - Akzent1 3 2 3 7" xfId="2306"/>
    <cellStyle name="20 % - Akzent1 3 2 3 7 2" xfId="3693"/>
    <cellStyle name="20 % - Akzent1 3 2 3 8" xfId="3172"/>
    <cellStyle name="20 % - Akzent1 3 2 3 8 2" xfId="3694"/>
    <cellStyle name="20 % - Akzent1 3 2 3 9" xfId="3687"/>
    <cellStyle name="20 % - Akzent1 3 2 3 9 2" xfId="7499"/>
    <cellStyle name="20 % - Akzent1 3 2 4" xfId="235"/>
    <cellStyle name="20 % - Akzent1 3 2 4 2" xfId="3695"/>
    <cellStyle name="20 % - Akzent1 3 2 4 2 2" xfId="7500"/>
    <cellStyle name="20 % - Akzent1 3 2 4 3" xfId="7501"/>
    <cellStyle name="20 % - Akzent1 3 2 4 4" xfId="7502"/>
    <cellStyle name="20 % - Akzent1 3 2 4 5" xfId="7503"/>
    <cellStyle name="20 % - Akzent1 3 2 4 6" xfId="7504"/>
    <cellStyle name="20 % - Akzent1 3 2 4 7" xfId="7505"/>
    <cellStyle name="20 % - Akzent1 3 2 4 8" xfId="7506"/>
    <cellStyle name="20 % - Akzent1 3 2 5" xfId="236"/>
    <cellStyle name="20 % - Akzent1 3 2 5 2" xfId="3696"/>
    <cellStyle name="20 % - Akzent1 3 2 5 3" xfId="7507"/>
    <cellStyle name="20 % - Akzent1 3 2 5 4" xfId="7508"/>
    <cellStyle name="20 % - Akzent1 3 2 5 5" xfId="7509"/>
    <cellStyle name="20 % - Akzent1 3 2 5 6" xfId="7510"/>
    <cellStyle name="20 % - Akzent1 3 2 5 7" xfId="7511"/>
    <cellStyle name="20 % - Akzent1 3 2 6" xfId="237"/>
    <cellStyle name="20 % - Akzent1 3 2 6 2" xfId="3697"/>
    <cellStyle name="20 % - Akzent1 3 2 6 3" xfId="7512"/>
    <cellStyle name="20 % - Akzent1 3 2 6 4" xfId="7513"/>
    <cellStyle name="20 % - Akzent1 3 2 6 5" xfId="7514"/>
    <cellStyle name="20 % - Akzent1 3 2 7" xfId="238"/>
    <cellStyle name="20 % - Akzent1 3 2 7 2" xfId="3698"/>
    <cellStyle name="20 % - Akzent1 3 2 7 3" xfId="7515"/>
    <cellStyle name="20 % - Akzent1 3 2 7 4" xfId="7516"/>
    <cellStyle name="20 % - Akzent1 3 2 7 5" xfId="7517"/>
    <cellStyle name="20 % - Akzent1 3 2 8" xfId="239"/>
    <cellStyle name="20 % - Akzent1 3 2 8 2" xfId="3699"/>
    <cellStyle name="20 % - Akzent1 3 2 8 3" xfId="7518"/>
    <cellStyle name="20 % - Akzent1 3 2 8 4" xfId="7519"/>
    <cellStyle name="20 % - Akzent1 3 2 8 5" xfId="7520"/>
    <cellStyle name="20 % - Akzent1 3 2 9" xfId="240"/>
    <cellStyle name="20 % - Akzent1 3 2 9 2" xfId="3700"/>
    <cellStyle name="20 % - Akzent1 3 2 9 3" xfId="7521"/>
    <cellStyle name="20 % - Akzent1 3 2 9 4" xfId="7522"/>
    <cellStyle name="20 % - Akzent1 3 2 9 5" xfId="7523"/>
    <cellStyle name="20 % - Akzent1 3 20" xfId="7524"/>
    <cellStyle name="20 % - Akzent1 3 20 2" xfId="7525"/>
    <cellStyle name="20 % - Akzent1 3 20 3" xfId="7526"/>
    <cellStyle name="20 % - Akzent1 3 21" xfId="7527"/>
    <cellStyle name="20 % - Akzent1 3 21 2" xfId="7528"/>
    <cellStyle name="20 % - Akzent1 3 22" xfId="7529"/>
    <cellStyle name="20 % - Akzent1 3 22 2" xfId="7530"/>
    <cellStyle name="20 % - Akzent1 3 23" xfId="7531"/>
    <cellStyle name="20 % - Akzent1 3 24" xfId="7532"/>
    <cellStyle name="20 % - Akzent1 3 25" xfId="7533"/>
    <cellStyle name="20 % - Akzent1 3 26" xfId="7534"/>
    <cellStyle name="20 % - Akzent1 3 27" xfId="7535"/>
    <cellStyle name="20 % - Akzent1 3 28" xfId="7536"/>
    <cellStyle name="20 % - Akzent1 3 3" xfId="241"/>
    <cellStyle name="20 % - Akzent1 3 3 10" xfId="2307"/>
    <cellStyle name="20 % - Akzent1 3 3 10 2" xfId="3702"/>
    <cellStyle name="20 % - Akzent1 3 3 11" xfId="2308"/>
    <cellStyle name="20 % - Akzent1 3 3 11 2" xfId="3703"/>
    <cellStyle name="20 % - Akzent1 3 3 12" xfId="3173"/>
    <cellStyle name="20 % - Akzent1 3 3 12 2" xfId="3704"/>
    <cellStyle name="20 % - Akzent1 3 3 13" xfId="3701"/>
    <cellStyle name="20 % - Akzent1 3 3 13 2" xfId="7537"/>
    <cellStyle name="20 % - Akzent1 3 3 14" xfId="7538"/>
    <cellStyle name="20 % - Akzent1 3 3 14 2" xfId="7539"/>
    <cellStyle name="20 % - Akzent1 3 3 15" xfId="7540"/>
    <cellStyle name="20 % - Akzent1 3 3 15 2" xfId="7541"/>
    <cellStyle name="20 % - Akzent1 3 3 16" xfId="7542"/>
    <cellStyle name="20 % - Akzent1 3 3 17" xfId="7543"/>
    <cellStyle name="20 % - Akzent1 3 3 18" xfId="7544"/>
    <cellStyle name="20 % - Akzent1 3 3 19" xfId="7545"/>
    <cellStyle name="20 % - Akzent1 3 3 2" xfId="242"/>
    <cellStyle name="20 % - Akzent1 3 3 2 10" xfId="3174"/>
    <cellStyle name="20 % - Akzent1 3 3 2 10 2" xfId="3706"/>
    <cellStyle name="20 % - Akzent1 3 3 2 11" xfId="3705"/>
    <cellStyle name="20 % - Akzent1 3 3 2 11 2" xfId="7546"/>
    <cellStyle name="20 % - Akzent1 3 3 2 12" xfId="7547"/>
    <cellStyle name="20 % - Akzent1 3 3 2 12 2" xfId="7548"/>
    <cellStyle name="20 % - Akzent1 3 3 2 13" xfId="7549"/>
    <cellStyle name="20 % - Akzent1 3 3 2 14" xfId="7550"/>
    <cellStyle name="20 % - Akzent1 3 3 2 15" xfId="7551"/>
    <cellStyle name="20 % - Akzent1 3 3 2 16" xfId="7552"/>
    <cellStyle name="20 % - Akzent1 3 3 2 2" xfId="243"/>
    <cellStyle name="20 % - Akzent1 3 3 2 2 10" xfId="7553"/>
    <cellStyle name="20 % - Akzent1 3 3 2 2 10 2" xfId="7554"/>
    <cellStyle name="20 % - Akzent1 3 3 2 2 11" xfId="7555"/>
    <cellStyle name="20 % - Akzent1 3 3 2 2 12" xfId="7556"/>
    <cellStyle name="20 % - Akzent1 3 3 2 2 13" xfId="7557"/>
    <cellStyle name="20 % - Akzent1 3 3 2 2 2" xfId="244"/>
    <cellStyle name="20 % - Akzent1 3 3 2 2 2 2" xfId="3708"/>
    <cellStyle name="20 % - Akzent1 3 3 2 2 2 2 2" xfId="7558"/>
    <cellStyle name="20 % - Akzent1 3 3 2 2 2 3" xfId="7559"/>
    <cellStyle name="20 % - Akzent1 3 3 2 2 2 4" xfId="7560"/>
    <cellStyle name="20 % - Akzent1 3 3 2 2 3" xfId="245"/>
    <cellStyle name="20 % - Akzent1 3 3 2 2 3 2" xfId="3709"/>
    <cellStyle name="20 % - Akzent1 3 3 2 2 3 3" xfId="7561"/>
    <cellStyle name="20 % - Akzent1 3 3 2 2 4" xfId="246"/>
    <cellStyle name="20 % - Akzent1 3 3 2 2 4 2" xfId="3710"/>
    <cellStyle name="20 % - Akzent1 3 3 2 2 5" xfId="247"/>
    <cellStyle name="20 % - Akzent1 3 3 2 2 5 2" xfId="3711"/>
    <cellStyle name="20 % - Akzent1 3 3 2 2 6" xfId="2309"/>
    <cellStyle name="20 % - Akzent1 3 3 2 2 6 2" xfId="3712"/>
    <cellStyle name="20 % - Akzent1 3 3 2 2 7" xfId="2310"/>
    <cellStyle name="20 % - Akzent1 3 3 2 2 7 2" xfId="3713"/>
    <cellStyle name="20 % - Akzent1 3 3 2 2 8" xfId="3175"/>
    <cellStyle name="20 % - Akzent1 3 3 2 2 8 2" xfId="3714"/>
    <cellStyle name="20 % - Akzent1 3 3 2 2 9" xfId="3707"/>
    <cellStyle name="20 % - Akzent1 3 3 2 2 9 2" xfId="7562"/>
    <cellStyle name="20 % - Akzent1 3 3 2 3" xfId="248"/>
    <cellStyle name="20 % - Akzent1 3 3 2 3 2" xfId="3715"/>
    <cellStyle name="20 % - Akzent1 3 3 2 3 2 2" xfId="7563"/>
    <cellStyle name="20 % - Akzent1 3 3 2 3 3" xfId="7564"/>
    <cellStyle name="20 % - Akzent1 3 3 2 3 4" xfId="7565"/>
    <cellStyle name="20 % - Akzent1 3 3 2 4" xfId="249"/>
    <cellStyle name="20 % - Akzent1 3 3 2 4 2" xfId="3716"/>
    <cellStyle name="20 % - Akzent1 3 3 2 4 3" xfId="7566"/>
    <cellStyle name="20 % - Akzent1 3 3 2 5" xfId="250"/>
    <cellStyle name="20 % - Akzent1 3 3 2 5 2" xfId="3717"/>
    <cellStyle name="20 % - Akzent1 3 3 2 6" xfId="251"/>
    <cellStyle name="20 % - Akzent1 3 3 2 6 2" xfId="3718"/>
    <cellStyle name="20 % - Akzent1 3 3 2 7" xfId="252"/>
    <cellStyle name="20 % - Akzent1 3 3 2 7 2" xfId="3719"/>
    <cellStyle name="20 % - Akzent1 3 3 2 8" xfId="2311"/>
    <cellStyle name="20 % - Akzent1 3 3 2 8 2" xfId="3720"/>
    <cellStyle name="20 % - Akzent1 3 3 2 9" xfId="2312"/>
    <cellStyle name="20 % - Akzent1 3 3 2 9 2" xfId="3721"/>
    <cellStyle name="20 % - Akzent1 3 3 20" xfId="7567"/>
    <cellStyle name="20 % - Akzent1 3 3 21" xfId="7568"/>
    <cellStyle name="20 % - Akzent1 3 3 22" xfId="7569"/>
    <cellStyle name="20 % - Akzent1 3 3 3" xfId="253"/>
    <cellStyle name="20 % - Akzent1 3 3 3 10" xfId="7570"/>
    <cellStyle name="20 % - Akzent1 3 3 3 10 2" xfId="7571"/>
    <cellStyle name="20 % - Akzent1 3 3 3 11" xfId="7572"/>
    <cellStyle name="20 % - Akzent1 3 3 3 12" xfId="7573"/>
    <cellStyle name="20 % - Akzent1 3 3 3 13" xfId="7574"/>
    <cellStyle name="20 % - Akzent1 3 3 3 14" xfId="7575"/>
    <cellStyle name="20 % - Akzent1 3 3 3 2" xfId="254"/>
    <cellStyle name="20 % - Akzent1 3 3 3 2 2" xfId="3723"/>
    <cellStyle name="20 % - Akzent1 3 3 3 2 2 2" xfId="7576"/>
    <cellStyle name="20 % - Akzent1 3 3 3 2 3" xfId="7577"/>
    <cellStyle name="20 % - Akzent1 3 3 3 2 4" xfId="7578"/>
    <cellStyle name="20 % - Akzent1 3 3 3 3" xfId="255"/>
    <cellStyle name="20 % - Akzent1 3 3 3 3 2" xfId="3724"/>
    <cellStyle name="20 % - Akzent1 3 3 3 3 3" xfId="7579"/>
    <cellStyle name="20 % - Akzent1 3 3 3 4" xfId="256"/>
    <cellStyle name="20 % - Akzent1 3 3 3 4 2" xfId="3725"/>
    <cellStyle name="20 % - Akzent1 3 3 3 5" xfId="257"/>
    <cellStyle name="20 % - Akzent1 3 3 3 5 2" xfId="3726"/>
    <cellStyle name="20 % - Akzent1 3 3 3 6" xfId="2313"/>
    <cellStyle name="20 % - Akzent1 3 3 3 6 2" xfId="3727"/>
    <cellStyle name="20 % - Akzent1 3 3 3 7" xfId="2314"/>
    <cellStyle name="20 % - Akzent1 3 3 3 7 2" xfId="3728"/>
    <cellStyle name="20 % - Akzent1 3 3 3 8" xfId="3176"/>
    <cellStyle name="20 % - Akzent1 3 3 3 8 2" xfId="3729"/>
    <cellStyle name="20 % - Akzent1 3 3 3 9" xfId="3722"/>
    <cellStyle name="20 % - Akzent1 3 3 3 9 2" xfId="7580"/>
    <cellStyle name="20 % - Akzent1 3 3 4" xfId="258"/>
    <cellStyle name="20 % - Akzent1 3 3 4 2" xfId="3730"/>
    <cellStyle name="20 % - Akzent1 3 3 4 2 2" xfId="7581"/>
    <cellStyle name="20 % - Akzent1 3 3 4 3" xfId="7582"/>
    <cellStyle name="20 % - Akzent1 3 3 4 4" xfId="7583"/>
    <cellStyle name="20 % - Akzent1 3 3 4 5" xfId="7584"/>
    <cellStyle name="20 % - Akzent1 3 3 5" xfId="259"/>
    <cellStyle name="20 % - Akzent1 3 3 5 2" xfId="3731"/>
    <cellStyle name="20 % - Akzent1 3 3 5 3" xfId="7585"/>
    <cellStyle name="20 % - Akzent1 3 3 5 4" xfId="7586"/>
    <cellStyle name="20 % - Akzent1 3 3 6" xfId="260"/>
    <cellStyle name="20 % - Akzent1 3 3 6 2" xfId="3732"/>
    <cellStyle name="20 % - Akzent1 3 3 6 3" xfId="7587"/>
    <cellStyle name="20 % - Akzent1 3 3 7" xfId="261"/>
    <cellStyle name="20 % - Akzent1 3 3 7 2" xfId="3733"/>
    <cellStyle name="20 % - Akzent1 3 3 7 3" xfId="7588"/>
    <cellStyle name="20 % - Akzent1 3 3 8" xfId="262"/>
    <cellStyle name="20 % - Akzent1 3 3 8 2" xfId="3734"/>
    <cellStyle name="20 % - Akzent1 3 3 8 3" xfId="7589"/>
    <cellStyle name="20 % - Akzent1 3 3 9" xfId="2315"/>
    <cellStyle name="20 % - Akzent1 3 3 9 2" xfId="3735"/>
    <cellStyle name="20 % - Akzent1 3 3 9 3" xfId="7590"/>
    <cellStyle name="20 % - Akzent1 3 4" xfId="263"/>
    <cellStyle name="20 % - Akzent1 3 4 10" xfId="3177"/>
    <cellStyle name="20 % - Akzent1 3 4 10 2" xfId="3737"/>
    <cellStyle name="20 % - Akzent1 3 4 11" xfId="3736"/>
    <cellStyle name="20 % - Akzent1 3 4 11 2" xfId="7591"/>
    <cellStyle name="20 % - Akzent1 3 4 12" xfId="7592"/>
    <cellStyle name="20 % - Akzent1 3 4 12 2" xfId="7593"/>
    <cellStyle name="20 % - Akzent1 3 4 13" xfId="7594"/>
    <cellStyle name="20 % - Akzent1 3 4 14" xfId="7595"/>
    <cellStyle name="20 % - Akzent1 3 4 15" xfId="7596"/>
    <cellStyle name="20 % - Akzent1 3 4 16" xfId="7597"/>
    <cellStyle name="20 % - Akzent1 3 4 17" xfId="7598"/>
    <cellStyle name="20 % - Akzent1 3 4 18" xfId="7599"/>
    <cellStyle name="20 % - Akzent1 3 4 19" xfId="7600"/>
    <cellStyle name="20 % - Akzent1 3 4 2" xfId="264"/>
    <cellStyle name="20 % - Akzent1 3 4 2 10" xfId="7601"/>
    <cellStyle name="20 % - Akzent1 3 4 2 10 2" xfId="7602"/>
    <cellStyle name="20 % - Akzent1 3 4 2 11" xfId="7603"/>
    <cellStyle name="20 % - Akzent1 3 4 2 12" xfId="7604"/>
    <cellStyle name="20 % - Akzent1 3 4 2 13" xfId="7605"/>
    <cellStyle name="20 % - Akzent1 3 4 2 2" xfId="265"/>
    <cellStyle name="20 % - Akzent1 3 4 2 2 2" xfId="3739"/>
    <cellStyle name="20 % - Akzent1 3 4 2 2 2 2" xfId="7606"/>
    <cellStyle name="20 % - Akzent1 3 4 2 2 3" xfId="7607"/>
    <cellStyle name="20 % - Akzent1 3 4 2 2 4" xfId="7608"/>
    <cellStyle name="20 % - Akzent1 3 4 2 3" xfId="266"/>
    <cellStyle name="20 % - Akzent1 3 4 2 3 2" xfId="3740"/>
    <cellStyle name="20 % - Akzent1 3 4 2 3 3" xfId="7609"/>
    <cellStyle name="20 % - Akzent1 3 4 2 4" xfId="267"/>
    <cellStyle name="20 % - Akzent1 3 4 2 4 2" xfId="3741"/>
    <cellStyle name="20 % - Akzent1 3 4 2 5" xfId="268"/>
    <cellStyle name="20 % - Akzent1 3 4 2 5 2" xfId="3742"/>
    <cellStyle name="20 % - Akzent1 3 4 2 6" xfId="2316"/>
    <cellStyle name="20 % - Akzent1 3 4 2 6 2" xfId="3743"/>
    <cellStyle name="20 % - Akzent1 3 4 2 7" xfId="2317"/>
    <cellStyle name="20 % - Akzent1 3 4 2 7 2" xfId="3744"/>
    <cellStyle name="20 % - Akzent1 3 4 2 8" xfId="3178"/>
    <cellStyle name="20 % - Akzent1 3 4 2 8 2" xfId="3745"/>
    <cellStyle name="20 % - Akzent1 3 4 2 9" xfId="3738"/>
    <cellStyle name="20 % - Akzent1 3 4 2 9 2" xfId="7610"/>
    <cellStyle name="20 % - Akzent1 3 4 3" xfId="269"/>
    <cellStyle name="20 % - Akzent1 3 4 3 2" xfId="3746"/>
    <cellStyle name="20 % - Akzent1 3 4 3 2 2" xfId="7611"/>
    <cellStyle name="20 % - Akzent1 3 4 3 3" xfId="7612"/>
    <cellStyle name="20 % - Akzent1 3 4 3 4" xfId="7613"/>
    <cellStyle name="20 % - Akzent1 3 4 4" xfId="270"/>
    <cellStyle name="20 % - Akzent1 3 4 4 2" xfId="3747"/>
    <cellStyle name="20 % - Akzent1 3 4 4 3" xfId="7614"/>
    <cellStyle name="20 % - Akzent1 3 4 5" xfId="271"/>
    <cellStyle name="20 % - Akzent1 3 4 5 2" xfId="3748"/>
    <cellStyle name="20 % - Akzent1 3 4 6" xfId="272"/>
    <cellStyle name="20 % - Akzent1 3 4 6 2" xfId="3749"/>
    <cellStyle name="20 % - Akzent1 3 4 7" xfId="273"/>
    <cellStyle name="20 % - Akzent1 3 4 7 2" xfId="3750"/>
    <cellStyle name="20 % - Akzent1 3 4 8" xfId="2318"/>
    <cellStyle name="20 % - Akzent1 3 4 8 2" xfId="3751"/>
    <cellStyle name="20 % - Akzent1 3 4 9" xfId="2319"/>
    <cellStyle name="20 % - Akzent1 3 4 9 2" xfId="3752"/>
    <cellStyle name="20 % - Akzent1 3 5" xfId="274"/>
    <cellStyle name="20 % - Akzent1 3 5 10" xfId="3753"/>
    <cellStyle name="20 % - Akzent1 3 5 10 2" xfId="7615"/>
    <cellStyle name="20 % - Akzent1 3 5 11" xfId="7616"/>
    <cellStyle name="20 % - Akzent1 3 5 11 2" xfId="7617"/>
    <cellStyle name="20 % - Akzent1 3 5 12" xfId="7618"/>
    <cellStyle name="20 % - Akzent1 3 5 13" xfId="7619"/>
    <cellStyle name="20 % - Akzent1 3 5 14" xfId="7620"/>
    <cellStyle name="20 % - Akzent1 3 5 15" xfId="7621"/>
    <cellStyle name="20 % - Akzent1 3 5 16" xfId="7622"/>
    <cellStyle name="20 % - Akzent1 3 5 17" xfId="7623"/>
    <cellStyle name="20 % - Akzent1 3 5 18" xfId="7624"/>
    <cellStyle name="20 % - Akzent1 3 5 2" xfId="275"/>
    <cellStyle name="20 % - Akzent1 3 5 2 2" xfId="3754"/>
    <cellStyle name="20 % - Akzent1 3 5 2 2 2" xfId="7625"/>
    <cellStyle name="20 % - Akzent1 3 5 2 3" xfId="7626"/>
    <cellStyle name="20 % - Akzent1 3 5 2 4" xfId="7627"/>
    <cellStyle name="20 % - Akzent1 3 5 3" xfId="276"/>
    <cellStyle name="20 % - Akzent1 3 5 3 2" xfId="3755"/>
    <cellStyle name="20 % - Akzent1 3 5 3 3" xfId="7628"/>
    <cellStyle name="20 % - Akzent1 3 5 4" xfId="277"/>
    <cellStyle name="20 % - Akzent1 3 5 4 2" xfId="3756"/>
    <cellStyle name="20 % - Akzent1 3 5 5" xfId="278"/>
    <cellStyle name="20 % - Akzent1 3 5 5 2" xfId="3757"/>
    <cellStyle name="20 % - Akzent1 3 5 6" xfId="279"/>
    <cellStyle name="20 % - Akzent1 3 5 6 2" xfId="3758"/>
    <cellStyle name="20 % - Akzent1 3 5 7" xfId="2320"/>
    <cellStyle name="20 % - Akzent1 3 5 7 2" xfId="3759"/>
    <cellStyle name="20 % - Akzent1 3 5 8" xfId="2321"/>
    <cellStyle name="20 % - Akzent1 3 5 8 2" xfId="3760"/>
    <cellStyle name="20 % - Akzent1 3 5 9" xfId="3179"/>
    <cellStyle name="20 % - Akzent1 3 5 9 2" xfId="3761"/>
    <cellStyle name="20 % - Akzent1 3 6" xfId="280"/>
    <cellStyle name="20 % - Akzent1 3 6 2" xfId="3762"/>
    <cellStyle name="20 % - Akzent1 3 6 2 2" xfId="7629"/>
    <cellStyle name="20 % - Akzent1 3 6 3" xfId="7630"/>
    <cellStyle name="20 % - Akzent1 3 6 4" xfId="7631"/>
    <cellStyle name="20 % - Akzent1 3 6 5" xfId="7632"/>
    <cellStyle name="20 % - Akzent1 3 6 6" xfId="7633"/>
    <cellStyle name="20 % - Akzent1 3 6 7" xfId="7634"/>
    <cellStyle name="20 % - Akzent1 3 6 8" xfId="7635"/>
    <cellStyle name="20 % - Akzent1 3 7" xfId="281"/>
    <cellStyle name="20 % - Akzent1 3 7 2" xfId="3763"/>
    <cellStyle name="20 % - Akzent1 3 7 3" xfId="7636"/>
    <cellStyle name="20 % - Akzent1 3 7 4" xfId="7637"/>
    <cellStyle name="20 % - Akzent1 3 7 5" xfId="7638"/>
    <cellStyle name="20 % - Akzent1 3 7 6" xfId="7639"/>
    <cellStyle name="20 % - Akzent1 3 7 7" xfId="7640"/>
    <cellStyle name="20 % - Akzent1 3 8" xfId="282"/>
    <cellStyle name="20 % - Akzent1 3 8 2" xfId="3764"/>
    <cellStyle name="20 % - Akzent1 3 8 3" xfId="7641"/>
    <cellStyle name="20 % - Akzent1 3 8 4" xfId="7642"/>
    <cellStyle name="20 % - Akzent1 3 8 5" xfId="7643"/>
    <cellStyle name="20 % - Akzent1 3 9" xfId="283"/>
    <cellStyle name="20 % - Akzent1 3 9 2" xfId="3765"/>
    <cellStyle name="20 % - Akzent1 3 9 3" xfId="7644"/>
    <cellStyle name="20 % - Akzent1 3 9 4" xfId="7645"/>
    <cellStyle name="20 % - Akzent1 3 9 5" xfId="7646"/>
    <cellStyle name="20 % - Akzent1 4" xfId="284"/>
    <cellStyle name="20 % - Akzent1 4 10" xfId="2322"/>
    <cellStyle name="20 % - Akzent1 4 10 2" xfId="3767"/>
    <cellStyle name="20 % - Akzent1 4 11" xfId="3180"/>
    <cellStyle name="20 % - Akzent1 4 11 2" xfId="3768"/>
    <cellStyle name="20 % - Akzent1 4 12" xfId="3766"/>
    <cellStyle name="20 % - Akzent1 4 12 2" xfId="7647"/>
    <cellStyle name="20 % - Akzent1 4 13" xfId="7648"/>
    <cellStyle name="20 % - Akzent1 4 13 2" xfId="7649"/>
    <cellStyle name="20 % - Akzent1 4 14" xfId="7650"/>
    <cellStyle name="20 % - Akzent1 4 14 2" xfId="7651"/>
    <cellStyle name="20 % - Akzent1 4 15" xfId="7652"/>
    <cellStyle name="20 % - Akzent1 4 16" xfId="7653"/>
    <cellStyle name="20 % - Akzent1 4 17" xfId="7654"/>
    <cellStyle name="20 % - Akzent1 4 18" xfId="7655"/>
    <cellStyle name="20 % - Akzent1 4 2" xfId="285"/>
    <cellStyle name="20 % - Akzent1 4 2 2" xfId="3181"/>
    <cellStyle name="20 % - Akzent1 4 2 2 2" xfId="3770"/>
    <cellStyle name="20 % - Akzent1 4 2 2 3" xfId="7656"/>
    <cellStyle name="20 % - Akzent1 4 2 3" xfId="3769"/>
    <cellStyle name="20 % - Akzent1 4 2 4" xfId="7657"/>
    <cellStyle name="20 % - Akzent1 4 2 5" xfId="7658"/>
    <cellStyle name="20 % - Akzent1 4 3" xfId="286"/>
    <cellStyle name="20 % - Akzent1 4 3 2" xfId="3771"/>
    <cellStyle name="20 % - Akzent1 4 3 3" xfId="7659"/>
    <cellStyle name="20 % - Akzent1 4 4" xfId="287"/>
    <cellStyle name="20 % - Akzent1 4 4 2" xfId="3772"/>
    <cellStyle name="20 % - Akzent1 4 5" xfId="288"/>
    <cellStyle name="20 % - Akzent1 4 5 2" xfId="3773"/>
    <cellStyle name="20 % - Akzent1 4 6" xfId="289"/>
    <cellStyle name="20 % - Akzent1 4 6 2" xfId="3774"/>
    <cellStyle name="20 % - Akzent1 4 7" xfId="2323"/>
    <cellStyle name="20 % - Akzent1 4 7 2" xfId="3775"/>
    <cellStyle name="20 % - Akzent1 4 8" xfId="2324"/>
    <cellStyle name="20 % - Akzent1 4 8 2" xfId="3776"/>
    <cellStyle name="20 % - Akzent1 4 9" xfId="2325"/>
    <cellStyle name="20 % - Akzent1 5" xfId="3182"/>
    <cellStyle name="20 % - Akzent1 5 2" xfId="3777"/>
    <cellStyle name="20 % - Akzent1 5 2 2" xfId="7660"/>
    <cellStyle name="20 % - Akzent1 5 2 2 2" xfId="7661"/>
    <cellStyle name="20 % - Akzent1 5 2 3" xfId="7662"/>
    <cellStyle name="20 % - Akzent1 5 2 4" xfId="7663"/>
    <cellStyle name="20 % - Akzent1 5 3" xfId="7664"/>
    <cellStyle name="20 % - Akzent1 5 3 2" xfId="7665"/>
    <cellStyle name="20 % - Akzent1 5 3 3" xfId="7666"/>
    <cellStyle name="20 % - Akzent1 5 4" xfId="7667"/>
    <cellStyle name="20 % - Akzent1 5 5" xfId="7668"/>
    <cellStyle name="20 % - Akzent1 5 6" xfId="7669"/>
    <cellStyle name="20 % - Akzent1 6" xfId="3183"/>
    <cellStyle name="20 % - Akzent1 6 2" xfId="3778"/>
    <cellStyle name="20 % - Akzent1 6 2 2" xfId="7670"/>
    <cellStyle name="20 % - Akzent1 6 2 2 2" xfId="7671"/>
    <cellStyle name="20 % - Akzent1 6 2 3" xfId="7672"/>
    <cellStyle name="20 % - Akzent1 6 2 4" xfId="7673"/>
    <cellStyle name="20 % - Akzent1 6 3" xfId="7674"/>
    <cellStyle name="20 % - Akzent1 6 3 2" xfId="7675"/>
    <cellStyle name="20 % - Akzent1 6 3 3" xfId="7676"/>
    <cellStyle name="20 % - Akzent1 6 4" xfId="7677"/>
    <cellStyle name="20 % - Akzent1 6 5" xfId="7678"/>
    <cellStyle name="20 % - Akzent1 6 6" xfId="7679"/>
    <cellStyle name="20 % - Akzent1 7" xfId="7680"/>
    <cellStyle name="20 % - Akzent1 7 2" xfId="7681"/>
    <cellStyle name="20 % - Akzent1 7 2 2" xfId="7682"/>
    <cellStyle name="20 % - Akzent1 7 2 2 2" xfId="7683"/>
    <cellStyle name="20 % - Akzent1 7 2 3" xfId="7684"/>
    <cellStyle name="20 % - Akzent1 7 2 4" xfId="7685"/>
    <cellStyle name="20 % - Akzent1 7 3" xfId="7686"/>
    <cellStyle name="20 % - Akzent1 7 3 2" xfId="7687"/>
    <cellStyle name="20 % - Akzent1 7 4" xfId="7688"/>
    <cellStyle name="20 % - Akzent1 7 5" xfId="7689"/>
    <cellStyle name="20 % - Akzent1 8" xfId="7690"/>
    <cellStyle name="20 % - Akzent2 2" xfId="11"/>
    <cellStyle name="20 % - Akzent2 2 10" xfId="291"/>
    <cellStyle name="20 % - Akzent2 2 10 2" xfId="3780"/>
    <cellStyle name="20 % - Akzent2 2 10 3" xfId="7691"/>
    <cellStyle name="20 % - Akzent2 2 10 4" xfId="7692"/>
    <cellStyle name="20 % - Akzent2 2 10 5" xfId="7693"/>
    <cellStyle name="20 % - Akzent2 2 10 6" xfId="7694"/>
    <cellStyle name="20 % - Akzent2 2 11" xfId="292"/>
    <cellStyle name="20 % - Akzent2 2 11 2" xfId="3781"/>
    <cellStyle name="20 % - Akzent2 2 11 3" xfId="7695"/>
    <cellStyle name="20 % - Akzent2 2 11 4" xfId="7696"/>
    <cellStyle name="20 % - Akzent2 2 11 5" xfId="7697"/>
    <cellStyle name="20 % - Akzent2 2 11 6" xfId="7698"/>
    <cellStyle name="20 % - Akzent2 2 12" xfId="293"/>
    <cellStyle name="20 % - Akzent2 2 12 2" xfId="3782"/>
    <cellStyle name="20 % - Akzent2 2 12 3" xfId="7699"/>
    <cellStyle name="20 % - Akzent2 2 12 4" xfId="7700"/>
    <cellStyle name="20 % - Akzent2 2 12 5" xfId="7701"/>
    <cellStyle name="20 % - Akzent2 2 12 6" xfId="7702"/>
    <cellStyle name="20 % - Akzent2 2 13" xfId="294"/>
    <cellStyle name="20 % - Akzent2 2 13 2" xfId="3783"/>
    <cellStyle name="20 % - Akzent2 2 13 3" xfId="7703"/>
    <cellStyle name="20 % - Akzent2 2 13 4" xfId="7704"/>
    <cellStyle name="20 % - Akzent2 2 13 5" xfId="7705"/>
    <cellStyle name="20 % - Akzent2 2 13 6" xfId="7706"/>
    <cellStyle name="20 % - Akzent2 2 14" xfId="295"/>
    <cellStyle name="20 % - Akzent2 2 14 2" xfId="3784"/>
    <cellStyle name="20 % - Akzent2 2 14 3" xfId="7707"/>
    <cellStyle name="20 % - Akzent2 2 14 4" xfId="7708"/>
    <cellStyle name="20 % - Akzent2 2 14 5" xfId="7709"/>
    <cellStyle name="20 % - Akzent2 2 14 6" xfId="7710"/>
    <cellStyle name="20 % - Akzent2 2 15" xfId="296"/>
    <cellStyle name="20 % - Akzent2 2 15 2" xfId="3785"/>
    <cellStyle name="20 % - Akzent2 2 15 3" xfId="7711"/>
    <cellStyle name="20 % - Akzent2 2 15 4" xfId="7712"/>
    <cellStyle name="20 % - Akzent2 2 15 5" xfId="7713"/>
    <cellStyle name="20 % - Akzent2 2 15 6" xfId="7714"/>
    <cellStyle name="20 % - Akzent2 2 16" xfId="2326"/>
    <cellStyle name="20 % - Akzent2 2 16 2" xfId="3786"/>
    <cellStyle name="20 % - Akzent2 2 16 3" xfId="7715"/>
    <cellStyle name="20 % - Akzent2 2 16 4" xfId="7716"/>
    <cellStyle name="20 % - Akzent2 2 16 5" xfId="7717"/>
    <cellStyle name="20 % - Akzent2 2 16 6" xfId="7718"/>
    <cellStyle name="20 % - Akzent2 2 17" xfId="2327"/>
    <cellStyle name="20 % - Akzent2 2 17 2" xfId="3787"/>
    <cellStyle name="20 % - Akzent2 2 17 3" xfId="7719"/>
    <cellStyle name="20 % - Akzent2 2 17 4" xfId="7720"/>
    <cellStyle name="20 % - Akzent2 2 17 5" xfId="7721"/>
    <cellStyle name="20 % - Akzent2 2 17 6" xfId="7722"/>
    <cellStyle name="20 % - Akzent2 2 18" xfId="2328"/>
    <cellStyle name="20 % - Akzent2 2 18 2" xfId="3788"/>
    <cellStyle name="20 % - Akzent2 2 18 3" xfId="7723"/>
    <cellStyle name="20 % - Akzent2 2 18 4" xfId="7724"/>
    <cellStyle name="20 % - Akzent2 2 18 5" xfId="7725"/>
    <cellStyle name="20 % - Akzent2 2 18 6" xfId="7726"/>
    <cellStyle name="20 % - Akzent2 2 19" xfId="2329"/>
    <cellStyle name="20 % - Akzent2 2 19 2" xfId="3789"/>
    <cellStyle name="20 % - Akzent2 2 19 3" xfId="7727"/>
    <cellStyle name="20 % - Akzent2 2 19 4" xfId="7728"/>
    <cellStyle name="20 % - Akzent2 2 19 5" xfId="7729"/>
    <cellStyle name="20 % - Akzent2 2 19 6" xfId="7730"/>
    <cellStyle name="20 % - Akzent2 2 2" xfId="297"/>
    <cellStyle name="20 % - Akzent2 2 2 10" xfId="2330"/>
    <cellStyle name="20 % - Akzent2 2 2 10 2" xfId="3791"/>
    <cellStyle name="20 % - Akzent2 2 2 10 3" xfId="7731"/>
    <cellStyle name="20 % - Akzent2 2 2 10 4" xfId="7732"/>
    <cellStyle name="20 % - Akzent2 2 2 10 5" xfId="7733"/>
    <cellStyle name="20 % - Akzent2 2 2 10 6" xfId="7734"/>
    <cellStyle name="20 % - Akzent2 2 2 11" xfId="2331"/>
    <cellStyle name="20 % - Akzent2 2 2 11 2" xfId="3792"/>
    <cellStyle name="20 % - Akzent2 2 2 11 3" xfId="7735"/>
    <cellStyle name="20 % - Akzent2 2 2 11 4" xfId="7736"/>
    <cellStyle name="20 % - Akzent2 2 2 11 5" xfId="7737"/>
    <cellStyle name="20 % - Akzent2 2 2 11 6" xfId="7738"/>
    <cellStyle name="20 % - Akzent2 2 2 12" xfId="2332"/>
    <cellStyle name="20 % - Akzent2 2 2 12 2" xfId="3793"/>
    <cellStyle name="20 % - Akzent2 2 2 12 3" xfId="7739"/>
    <cellStyle name="20 % - Akzent2 2 2 12 4" xfId="7740"/>
    <cellStyle name="20 % - Akzent2 2 2 12 5" xfId="7741"/>
    <cellStyle name="20 % - Akzent2 2 2 12 6" xfId="7742"/>
    <cellStyle name="20 % - Akzent2 2 2 13" xfId="2333"/>
    <cellStyle name="20 % - Akzent2 2 2 13 2" xfId="3794"/>
    <cellStyle name="20 % - Akzent2 2 2 13 3" xfId="7743"/>
    <cellStyle name="20 % - Akzent2 2 2 13 4" xfId="7744"/>
    <cellStyle name="20 % - Akzent2 2 2 13 5" xfId="7745"/>
    <cellStyle name="20 % - Akzent2 2 2 13 6" xfId="7746"/>
    <cellStyle name="20 % - Akzent2 2 2 14" xfId="3184"/>
    <cellStyle name="20 % - Akzent2 2 2 14 2" xfId="3795"/>
    <cellStyle name="20 % - Akzent2 2 2 14 3" xfId="7747"/>
    <cellStyle name="20 % - Akzent2 2 2 14 4" xfId="7748"/>
    <cellStyle name="20 % - Akzent2 2 2 14 5" xfId="7749"/>
    <cellStyle name="20 % - Akzent2 2 2 14 6" xfId="7750"/>
    <cellStyle name="20 % - Akzent2 2 2 15" xfId="3790"/>
    <cellStyle name="20 % - Akzent2 2 2 15 2" xfId="7751"/>
    <cellStyle name="20 % - Akzent2 2 2 15 3" xfId="7752"/>
    <cellStyle name="20 % - Akzent2 2 2 15 4" xfId="7753"/>
    <cellStyle name="20 % - Akzent2 2 2 15 5" xfId="7754"/>
    <cellStyle name="20 % - Akzent2 2 2 15 6" xfId="7755"/>
    <cellStyle name="20 % - Akzent2 2 2 16" xfId="7756"/>
    <cellStyle name="20 % - Akzent2 2 2 16 2" xfId="7757"/>
    <cellStyle name="20 % - Akzent2 2 2 16 3" xfId="7758"/>
    <cellStyle name="20 % - Akzent2 2 2 16 4" xfId="7759"/>
    <cellStyle name="20 % - Akzent2 2 2 16 5" xfId="7760"/>
    <cellStyle name="20 % - Akzent2 2 2 16 6" xfId="7761"/>
    <cellStyle name="20 % - Akzent2 2 2 17" xfId="7762"/>
    <cellStyle name="20 % - Akzent2 2 2 17 2" xfId="7763"/>
    <cellStyle name="20 % - Akzent2 2 2 17 3" xfId="7764"/>
    <cellStyle name="20 % - Akzent2 2 2 17 4" xfId="7765"/>
    <cellStyle name="20 % - Akzent2 2 2 17 5" xfId="7766"/>
    <cellStyle name="20 % - Akzent2 2 2 17 6" xfId="7767"/>
    <cellStyle name="20 % - Akzent2 2 2 18" xfId="7768"/>
    <cellStyle name="20 % - Akzent2 2 2 18 2" xfId="7769"/>
    <cellStyle name="20 % - Akzent2 2 2 18 3" xfId="7770"/>
    <cellStyle name="20 % - Akzent2 2 2 18 4" xfId="7771"/>
    <cellStyle name="20 % - Akzent2 2 2 18 5" xfId="7772"/>
    <cellStyle name="20 % - Akzent2 2 2 19" xfId="7773"/>
    <cellStyle name="20 % - Akzent2 2 2 19 2" xfId="7774"/>
    <cellStyle name="20 % - Akzent2 2 2 19 3" xfId="7775"/>
    <cellStyle name="20 % - Akzent2 2 2 19 4" xfId="7776"/>
    <cellStyle name="20 % - Akzent2 2 2 19 5" xfId="7777"/>
    <cellStyle name="20 % - Akzent2 2 2 2" xfId="298"/>
    <cellStyle name="20 % - Akzent2 2 2 2 10" xfId="2334"/>
    <cellStyle name="20 % - Akzent2 2 2 2 10 2" xfId="3797"/>
    <cellStyle name="20 % - Akzent2 2 2 2 10 3" xfId="7778"/>
    <cellStyle name="20 % - Akzent2 2 2 2 10 4" xfId="7779"/>
    <cellStyle name="20 % - Akzent2 2 2 2 10 5" xfId="7780"/>
    <cellStyle name="20 % - Akzent2 2 2 2 11" xfId="3185"/>
    <cellStyle name="20 % - Akzent2 2 2 2 11 2" xfId="3798"/>
    <cellStyle name="20 % - Akzent2 2 2 2 11 3" xfId="7781"/>
    <cellStyle name="20 % - Akzent2 2 2 2 11 4" xfId="7782"/>
    <cellStyle name="20 % - Akzent2 2 2 2 11 5" xfId="7783"/>
    <cellStyle name="20 % - Akzent2 2 2 2 12" xfId="3796"/>
    <cellStyle name="20 % - Akzent2 2 2 2 12 2" xfId="7784"/>
    <cellStyle name="20 % - Akzent2 2 2 2 12 3" xfId="7785"/>
    <cellStyle name="20 % - Akzent2 2 2 2 12 4" xfId="7786"/>
    <cellStyle name="20 % - Akzent2 2 2 2 12 5" xfId="7787"/>
    <cellStyle name="20 % - Akzent2 2 2 2 13" xfId="7788"/>
    <cellStyle name="20 % - Akzent2 2 2 2 13 2" xfId="7789"/>
    <cellStyle name="20 % - Akzent2 2 2 2 13 3" xfId="7790"/>
    <cellStyle name="20 % - Akzent2 2 2 2 13 4" xfId="7791"/>
    <cellStyle name="20 % - Akzent2 2 2 2 13 5" xfId="7792"/>
    <cellStyle name="20 % - Akzent2 2 2 2 14" xfId="7793"/>
    <cellStyle name="20 % - Akzent2 2 2 2 14 2" xfId="7794"/>
    <cellStyle name="20 % - Akzent2 2 2 2 14 3" xfId="7795"/>
    <cellStyle name="20 % - Akzent2 2 2 2 14 4" xfId="7796"/>
    <cellStyle name="20 % - Akzent2 2 2 2 15" xfId="7797"/>
    <cellStyle name="20 % - Akzent2 2 2 2 15 2" xfId="7798"/>
    <cellStyle name="20 % - Akzent2 2 2 2 16" xfId="7799"/>
    <cellStyle name="20 % - Akzent2 2 2 2 16 2" xfId="7800"/>
    <cellStyle name="20 % - Akzent2 2 2 2 17" xfId="7801"/>
    <cellStyle name="20 % - Akzent2 2 2 2 17 2" xfId="7802"/>
    <cellStyle name="20 % - Akzent2 2 2 2 18" xfId="7803"/>
    <cellStyle name="20 % - Akzent2 2 2 2 18 2" xfId="7804"/>
    <cellStyle name="20 % - Akzent2 2 2 2 19" xfId="7805"/>
    <cellStyle name="20 % - Akzent2 2 2 2 19 2" xfId="7806"/>
    <cellStyle name="20 % - Akzent2 2 2 2 2" xfId="299"/>
    <cellStyle name="20 % - Akzent2 2 2 2 2 10" xfId="3799"/>
    <cellStyle name="20 % - Akzent2 2 2 2 2 10 2" xfId="7807"/>
    <cellStyle name="20 % - Akzent2 2 2 2 2 10 3" xfId="7808"/>
    <cellStyle name="20 % - Akzent2 2 2 2 2 10 4" xfId="7809"/>
    <cellStyle name="20 % - Akzent2 2 2 2 2 10 5" xfId="7810"/>
    <cellStyle name="20 % - Akzent2 2 2 2 2 11" xfId="7811"/>
    <cellStyle name="20 % - Akzent2 2 2 2 2 11 2" xfId="7812"/>
    <cellStyle name="20 % - Akzent2 2 2 2 2 11 3" xfId="7813"/>
    <cellStyle name="20 % - Akzent2 2 2 2 2 11 4" xfId="7814"/>
    <cellStyle name="20 % - Akzent2 2 2 2 2 12" xfId="7815"/>
    <cellStyle name="20 % - Akzent2 2 2 2 2 12 2" xfId="7816"/>
    <cellStyle name="20 % - Akzent2 2 2 2 2 13" xfId="7817"/>
    <cellStyle name="20 % - Akzent2 2 2 2 2 13 2" xfId="7818"/>
    <cellStyle name="20 % - Akzent2 2 2 2 2 14" xfId="7819"/>
    <cellStyle name="20 % - Akzent2 2 2 2 2 14 2" xfId="7820"/>
    <cellStyle name="20 % - Akzent2 2 2 2 2 15" xfId="7821"/>
    <cellStyle name="20 % - Akzent2 2 2 2 2 15 2" xfId="7822"/>
    <cellStyle name="20 % - Akzent2 2 2 2 2 16" xfId="7823"/>
    <cellStyle name="20 % - Akzent2 2 2 2 2 16 2" xfId="7824"/>
    <cellStyle name="20 % - Akzent2 2 2 2 2 17" xfId="7825"/>
    <cellStyle name="20 % - Akzent2 2 2 2 2 17 2" xfId="7826"/>
    <cellStyle name="20 % - Akzent2 2 2 2 2 18" xfId="7827"/>
    <cellStyle name="20 % - Akzent2 2 2 2 2 19" xfId="7828"/>
    <cellStyle name="20 % - Akzent2 2 2 2 2 2" xfId="300"/>
    <cellStyle name="20 % - Akzent2 2 2 2 2 2 2" xfId="3800"/>
    <cellStyle name="20 % - Akzent2 2 2 2 2 2 2 2" xfId="7829"/>
    <cellStyle name="20 % - Akzent2 2 2 2 2 2 3" xfId="7830"/>
    <cellStyle name="20 % - Akzent2 2 2 2 2 2 4" xfId="7831"/>
    <cellStyle name="20 % - Akzent2 2 2 2 2 2 5" xfId="7832"/>
    <cellStyle name="20 % - Akzent2 2 2 2 2 2 6" xfId="7833"/>
    <cellStyle name="20 % - Akzent2 2 2 2 2 2 7" xfId="7834"/>
    <cellStyle name="20 % - Akzent2 2 2 2 2 2 8" xfId="7835"/>
    <cellStyle name="20 % - Akzent2 2 2 2 2 20" xfId="7836"/>
    <cellStyle name="20 % - Akzent2 2 2 2 2 21" xfId="7837"/>
    <cellStyle name="20 % - Akzent2 2 2 2 2 3" xfId="301"/>
    <cellStyle name="20 % - Akzent2 2 2 2 2 3 2" xfId="3801"/>
    <cellStyle name="20 % - Akzent2 2 2 2 2 3 3" xfId="7838"/>
    <cellStyle name="20 % - Akzent2 2 2 2 2 3 4" xfId="7839"/>
    <cellStyle name="20 % - Akzent2 2 2 2 2 3 5" xfId="7840"/>
    <cellStyle name="20 % - Akzent2 2 2 2 2 3 6" xfId="7841"/>
    <cellStyle name="20 % - Akzent2 2 2 2 2 3 7" xfId="7842"/>
    <cellStyle name="20 % - Akzent2 2 2 2 2 4" xfId="302"/>
    <cellStyle name="20 % - Akzent2 2 2 2 2 4 2" xfId="3802"/>
    <cellStyle name="20 % - Akzent2 2 2 2 2 4 3" xfId="7843"/>
    <cellStyle name="20 % - Akzent2 2 2 2 2 4 4" xfId="7844"/>
    <cellStyle name="20 % - Akzent2 2 2 2 2 4 5" xfId="7845"/>
    <cellStyle name="20 % - Akzent2 2 2 2 2 4 6" xfId="7846"/>
    <cellStyle name="20 % - Akzent2 2 2 2 2 5" xfId="303"/>
    <cellStyle name="20 % - Akzent2 2 2 2 2 5 2" xfId="3803"/>
    <cellStyle name="20 % - Akzent2 2 2 2 2 5 3" xfId="7847"/>
    <cellStyle name="20 % - Akzent2 2 2 2 2 5 4" xfId="7848"/>
    <cellStyle name="20 % - Akzent2 2 2 2 2 5 5" xfId="7849"/>
    <cellStyle name="20 % - Akzent2 2 2 2 2 5 6" xfId="7850"/>
    <cellStyle name="20 % - Akzent2 2 2 2 2 6" xfId="304"/>
    <cellStyle name="20 % - Akzent2 2 2 2 2 6 2" xfId="3804"/>
    <cellStyle name="20 % - Akzent2 2 2 2 2 6 3" xfId="7851"/>
    <cellStyle name="20 % - Akzent2 2 2 2 2 6 4" xfId="7852"/>
    <cellStyle name="20 % - Akzent2 2 2 2 2 6 5" xfId="7853"/>
    <cellStyle name="20 % - Akzent2 2 2 2 2 7" xfId="2335"/>
    <cellStyle name="20 % - Akzent2 2 2 2 2 7 2" xfId="3805"/>
    <cellStyle name="20 % - Akzent2 2 2 2 2 7 3" xfId="7854"/>
    <cellStyle name="20 % - Akzent2 2 2 2 2 7 4" xfId="7855"/>
    <cellStyle name="20 % - Akzent2 2 2 2 2 7 5" xfId="7856"/>
    <cellStyle name="20 % - Akzent2 2 2 2 2 8" xfId="2336"/>
    <cellStyle name="20 % - Akzent2 2 2 2 2 8 2" xfId="3806"/>
    <cellStyle name="20 % - Akzent2 2 2 2 2 8 3" xfId="7857"/>
    <cellStyle name="20 % - Akzent2 2 2 2 2 8 4" xfId="7858"/>
    <cellStyle name="20 % - Akzent2 2 2 2 2 8 5" xfId="7859"/>
    <cellStyle name="20 % - Akzent2 2 2 2 2 9" xfId="3186"/>
    <cellStyle name="20 % - Akzent2 2 2 2 2 9 2" xfId="3807"/>
    <cellStyle name="20 % - Akzent2 2 2 2 2 9 3" xfId="7860"/>
    <cellStyle name="20 % - Akzent2 2 2 2 2 9 4" xfId="7861"/>
    <cellStyle name="20 % - Akzent2 2 2 2 2 9 5" xfId="7862"/>
    <cellStyle name="20 % - Akzent2 2 2 2 20" xfId="7863"/>
    <cellStyle name="20 % - Akzent2 2 2 2 20 2" xfId="7864"/>
    <cellStyle name="20 % - Akzent2 2 2 2 21" xfId="7865"/>
    <cellStyle name="20 % - Akzent2 2 2 2 22" xfId="7866"/>
    <cellStyle name="20 % - Akzent2 2 2 2 23" xfId="7867"/>
    <cellStyle name="20 % - Akzent2 2 2 2 24" xfId="7868"/>
    <cellStyle name="20 % - Akzent2 2 2 2 3" xfId="305"/>
    <cellStyle name="20 % - Akzent2 2 2 2 3 10" xfId="7869"/>
    <cellStyle name="20 % - Akzent2 2 2 2 3 2" xfId="3808"/>
    <cellStyle name="20 % - Akzent2 2 2 2 3 2 2" xfId="7870"/>
    <cellStyle name="20 % - Akzent2 2 2 2 3 2 3" xfId="7871"/>
    <cellStyle name="20 % - Akzent2 2 2 2 3 3" xfId="7872"/>
    <cellStyle name="20 % - Akzent2 2 2 2 3 3 2" xfId="7873"/>
    <cellStyle name="20 % - Akzent2 2 2 2 3 4" xfId="7874"/>
    <cellStyle name="20 % - Akzent2 2 2 2 3 4 2" xfId="7875"/>
    <cellStyle name="20 % - Akzent2 2 2 2 3 5" xfId="7876"/>
    <cellStyle name="20 % - Akzent2 2 2 2 3 5 2" xfId="7877"/>
    <cellStyle name="20 % - Akzent2 2 2 2 3 6" xfId="7878"/>
    <cellStyle name="20 % - Akzent2 2 2 2 3 6 2" xfId="7879"/>
    <cellStyle name="20 % - Akzent2 2 2 2 3 7" xfId="7880"/>
    <cellStyle name="20 % - Akzent2 2 2 2 3 7 2" xfId="7881"/>
    <cellStyle name="20 % - Akzent2 2 2 2 3 8" xfId="7882"/>
    <cellStyle name="20 % - Akzent2 2 2 2 3 9" xfId="7883"/>
    <cellStyle name="20 % - Akzent2 2 2 2 4" xfId="306"/>
    <cellStyle name="20 % - Akzent2 2 2 2 4 2" xfId="3809"/>
    <cellStyle name="20 % - Akzent2 2 2 2 4 3" xfId="7884"/>
    <cellStyle name="20 % - Akzent2 2 2 2 4 4" xfId="7885"/>
    <cellStyle name="20 % - Akzent2 2 2 2 4 5" xfId="7886"/>
    <cellStyle name="20 % - Akzent2 2 2 2 4 6" xfId="7887"/>
    <cellStyle name="20 % - Akzent2 2 2 2 4 7" xfId="7888"/>
    <cellStyle name="20 % - Akzent2 2 2 2 5" xfId="307"/>
    <cellStyle name="20 % - Akzent2 2 2 2 5 2" xfId="3810"/>
    <cellStyle name="20 % - Akzent2 2 2 2 5 3" xfId="7889"/>
    <cellStyle name="20 % - Akzent2 2 2 2 5 4" xfId="7890"/>
    <cellStyle name="20 % - Akzent2 2 2 2 5 5" xfId="7891"/>
    <cellStyle name="20 % - Akzent2 2 2 2 5 6" xfId="7892"/>
    <cellStyle name="20 % - Akzent2 2 2 2 6" xfId="308"/>
    <cellStyle name="20 % - Akzent2 2 2 2 6 2" xfId="3811"/>
    <cellStyle name="20 % - Akzent2 2 2 2 6 3" xfId="7893"/>
    <cellStyle name="20 % - Akzent2 2 2 2 6 4" xfId="7894"/>
    <cellStyle name="20 % - Akzent2 2 2 2 6 5" xfId="7895"/>
    <cellStyle name="20 % - Akzent2 2 2 2 6 6" xfId="7896"/>
    <cellStyle name="20 % - Akzent2 2 2 2 7" xfId="309"/>
    <cellStyle name="20 % - Akzent2 2 2 2 7 2" xfId="3812"/>
    <cellStyle name="20 % - Akzent2 2 2 2 7 3" xfId="7897"/>
    <cellStyle name="20 % - Akzent2 2 2 2 7 4" xfId="7898"/>
    <cellStyle name="20 % - Akzent2 2 2 2 7 5" xfId="7899"/>
    <cellStyle name="20 % - Akzent2 2 2 2 7 6" xfId="7900"/>
    <cellStyle name="20 % - Akzent2 2 2 2 8" xfId="2337"/>
    <cellStyle name="20 % - Akzent2 2 2 2 8 2" xfId="3813"/>
    <cellStyle name="20 % - Akzent2 2 2 2 8 3" xfId="7901"/>
    <cellStyle name="20 % - Akzent2 2 2 2 8 4" xfId="7902"/>
    <cellStyle name="20 % - Akzent2 2 2 2 8 5" xfId="7903"/>
    <cellStyle name="20 % - Akzent2 2 2 2 8 6" xfId="7904"/>
    <cellStyle name="20 % - Akzent2 2 2 2 9" xfId="2338"/>
    <cellStyle name="20 % - Akzent2 2 2 2 9 2" xfId="3814"/>
    <cellStyle name="20 % - Akzent2 2 2 2 9 3" xfId="7905"/>
    <cellStyle name="20 % - Akzent2 2 2 2 9 4" xfId="7906"/>
    <cellStyle name="20 % - Akzent2 2 2 2 9 5" xfId="7907"/>
    <cellStyle name="20 % - Akzent2 2 2 20" xfId="7908"/>
    <cellStyle name="20 % - Akzent2 2 2 20 2" xfId="7909"/>
    <cellStyle name="20 % - Akzent2 2 2 20 3" xfId="7910"/>
    <cellStyle name="20 % - Akzent2 2 2 20 4" xfId="7911"/>
    <cellStyle name="20 % - Akzent2 2 2 21" xfId="7912"/>
    <cellStyle name="20 % - Akzent2 2 2 21 2" xfId="7913"/>
    <cellStyle name="20 % - Akzent2 2 2 21 3" xfId="7914"/>
    <cellStyle name="20 % - Akzent2 2 2 21 4" xfId="7915"/>
    <cellStyle name="20 % - Akzent2 2 2 22" xfId="7916"/>
    <cellStyle name="20 % - Akzent2 2 2 22 2" xfId="7917"/>
    <cellStyle name="20 % - Akzent2 2 2 22 3" xfId="7918"/>
    <cellStyle name="20 % - Akzent2 2 2 23" xfId="7919"/>
    <cellStyle name="20 % - Akzent2 2 2 23 2" xfId="7920"/>
    <cellStyle name="20 % - Akzent2 2 2 23 3" xfId="7921"/>
    <cellStyle name="20 % - Akzent2 2 2 24" xfId="7922"/>
    <cellStyle name="20 % - Akzent2 2 2 24 2" xfId="7923"/>
    <cellStyle name="20 % - Akzent2 2 2 24 3" xfId="7924"/>
    <cellStyle name="20 % - Akzent2 2 2 25" xfId="7925"/>
    <cellStyle name="20 % - Akzent2 2 2 25 2" xfId="7926"/>
    <cellStyle name="20 % - Akzent2 2 2 26" xfId="7927"/>
    <cellStyle name="20 % - Akzent2 2 2 26 2" xfId="7928"/>
    <cellStyle name="20 % - Akzent2 2 2 27" xfId="7929"/>
    <cellStyle name="20 % - Akzent2 2 2 27 2" xfId="7930"/>
    <cellStyle name="20 % - Akzent2 2 2 28" xfId="7931"/>
    <cellStyle name="20 % - Akzent2 2 2 29" xfId="7932"/>
    <cellStyle name="20 % - Akzent2 2 2 3" xfId="310"/>
    <cellStyle name="20 % - Akzent2 2 2 3 10" xfId="3815"/>
    <cellStyle name="20 % - Akzent2 2 2 3 10 2" xfId="7933"/>
    <cellStyle name="20 % - Akzent2 2 2 3 10 3" xfId="7934"/>
    <cellStyle name="20 % - Akzent2 2 2 3 10 4" xfId="7935"/>
    <cellStyle name="20 % - Akzent2 2 2 3 10 5" xfId="7936"/>
    <cellStyle name="20 % - Akzent2 2 2 3 11" xfId="7937"/>
    <cellStyle name="20 % - Akzent2 2 2 3 11 2" xfId="7938"/>
    <cellStyle name="20 % - Akzent2 2 2 3 11 3" xfId="7939"/>
    <cellStyle name="20 % - Akzent2 2 2 3 11 4" xfId="7940"/>
    <cellStyle name="20 % - Akzent2 2 2 3 12" xfId="7941"/>
    <cellStyle name="20 % - Akzent2 2 2 3 12 2" xfId="7942"/>
    <cellStyle name="20 % - Akzent2 2 2 3 13" xfId="7943"/>
    <cellStyle name="20 % - Akzent2 2 2 3 13 2" xfId="7944"/>
    <cellStyle name="20 % - Akzent2 2 2 3 14" xfId="7945"/>
    <cellStyle name="20 % - Akzent2 2 2 3 14 2" xfId="7946"/>
    <cellStyle name="20 % - Akzent2 2 2 3 15" xfId="7947"/>
    <cellStyle name="20 % - Akzent2 2 2 3 15 2" xfId="7948"/>
    <cellStyle name="20 % - Akzent2 2 2 3 16" xfId="7949"/>
    <cellStyle name="20 % - Akzent2 2 2 3 16 2" xfId="7950"/>
    <cellStyle name="20 % - Akzent2 2 2 3 17" xfId="7951"/>
    <cellStyle name="20 % - Akzent2 2 2 3 17 2" xfId="7952"/>
    <cellStyle name="20 % - Akzent2 2 2 3 18" xfId="7953"/>
    <cellStyle name="20 % - Akzent2 2 2 3 19" xfId="7954"/>
    <cellStyle name="20 % - Akzent2 2 2 3 2" xfId="311"/>
    <cellStyle name="20 % - Akzent2 2 2 3 2 2" xfId="3816"/>
    <cellStyle name="20 % - Akzent2 2 2 3 2 2 2" xfId="7955"/>
    <cellStyle name="20 % - Akzent2 2 2 3 2 3" xfId="7956"/>
    <cellStyle name="20 % - Akzent2 2 2 3 2 4" xfId="7957"/>
    <cellStyle name="20 % - Akzent2 2 2 3 2 5" xfId="7958"/>
    <cellStyle name="20 % - Akzent2 2 2 3 2 6" xfId="7959"/>
    <cellStyle name="20 % - Akzent2 2 2 3 2 7" xfId="7960"/>
    <cellStyle name="20 % - Akzent2 2 2 3 2 8" xfId="7961"/>
    <cellStyle name="20 % - Akzent2 2 2 3 20" xfId="7962"/>
    <cellStyle name="20 % - Akzent2 2 2 3 21" xfId="7963"/>
    <cellStyle name="20 % - Akzent2 2 2 3 3" xfId="312"/>
    <cellStyle name="20 % - Akzent2 2 2 3 3 2" xfId="3817"/>
    <cellStyle name="20 % - Akzent2 2 2 3 3 3" xfId="7964"/>
    <cellStyle name="20 % - Akzent2 2 2 3 3 4" xfId="7965"/>
    <cellStyle name="20 % - Akzent2 2 2 3 3 5" xfId="7966"/>
    <cellStyle name="20 % - Akzent2 2 2 3 3 6" xfId="7967"/>
    <cellStyle name="20 % - Akzent2 2 2 3 3 7" xfId="7968"/>
    <cellStyle name="20 % - Akzent2 2 2 3 4" xfId="313"/>
    <cellStyle name="20 % - Akzent2 2 2 3 4 2" xfId="3818"/>
    <cellStyle name="20 % - Akzent2 2 2 3 4 3" xfId="7969"/>
    <cellStyle name="20 % - Akzent2 2 2 3 4 4" xfId="7970"/>
    <cellStyle name="20 % - Akzent2 2 2 3 4 5" xfId="7971"/>
    <cellStyle name="20 % - Akzent2 2 2 3 4 6" xfId="7972"/>
    <cellStyle name="20 % - Akzent2 2 2 3 5" xfId="314"/>
    <cellStyle name="20 % - Akzent2 2 2 3 5 2" xfId="3819"/>
    <cellStyle name="20 % - Akzent2 2 2 3 5 3" xfId="7973"/>
    <cellStyle name="20 % - Akzent2 2 2 3 5 4" xfId="7974"/>
    <cellStyle name="20 % - Akzent2 2 2 3 5 5" xfId="7975"/>
    <cellStyle name="20 % - Akzent2 2 2 3 5 6" xfId="7976"/>
    <cellStyle name="20 % - Akzent2 2 2 3 6" xfId="315"/>
    <cellStyle name="20 % - Akzent2 2 2 3 6 2" xfId="3820"/>
    <cellStyle name="20 % - Akzent2 2 2 3 6 3" xfId="7977"/>
    <cellStyle name="20 % - Akzent2 2 2 3 6 4" xfId="7978"/>
    <cellStyle name="20 % - Akzent2 2 2 3 6 5" xfId="7979"/>
    <cellStyle name="20 % - Akzent2 2 2 3 7" xfId="2339"/>
    <cellStyle name="20 % - Akzent2 2 2 3 7 2" xfId="3821"/>
    <cellStyle name="20 % - Akzent2 2 2 3 7 3" xfId="7980"/>
    <cellStyle name="20 % - Akzent2 2 2 3 7 4" xfId="7981"/>
    <cellStyle name="20 % - Akzent2 2 2 3 7 5" xfId="7982"/>
    <cellStyle name="20 % - Akzent2 2 2 3 8" xfId="2340"/>
    <cellStyle name="20 % - Akzent2 2 2 3 8 2" xfId="3822"/>
    <cellStyle name="20 % - Akzent2 2 2 3 8 3" xfId="7983"/>
    <cellStyle name="20 % - Akzent2 2 2 3 8 4" xfId="7984"/>
    <cellStyle name="20 % - Akzent2 2 2 3 8 5" xfId="7985"/>
    <cellStyle name="20 % - Akzent2 2 2 3 9" xfId="3187"/>
    <cellStyle name="20 % - Akzent2 2 2 3 9 2" xfId="3823"/>
    <cellStyle name="20 % - Akzent2 2 2 3 9 3" xfId="7986"/>
    <cellStyle name="20 % - Akzent2 2 2 3 9 4" xfId="7987"/>
    <cellStyle name="20 % - Akzent2 2 2 3 9 5" xfId="7988"/>
    <cellStyle name="20 % - Akzent2 2 2 30" xfId="7989"/>
    <cellStyle name="20 % - Akzent2 2 2 31" xfId="7990"/>
    <cellStyle name="20 % - Akzent2 2 2 32" xfId="7991"/>
    <cellStyle name="20 % - Akzent2 2 2 33" xfId="7992"/>
    <cellStyle name="20 % - Akzent2 2 2 34" xfId="7993"/>
    <cellStyle name="20 % - Akzent2 2 2 35" xfId="7994"/>
    <cellStyle name="20 % - Akzent2 2 2 4" xfId="316"/>
    <cellStyle name="20 % - Akzent2 2 2 4 10" xfId="7995"/>
    <cellStyle name="20 % - Akzent2 2 2 4 2" xfId="3824"/>
    <cellStyle name="20 % - Akzent2 2 2 4 2 2" xfId="7996"/>
    <cellStyle name="20 % - Akzent2 2 2 4 2 3" xfId="7997"/>
    <cellStyle name="20 % - Akzent2 2 2 4 3" xfId="7998"/>
    <cellStyle name="20 % - Akzent2 2 2 4 3 2" xfId="7999"/>
    <cellStyle name="20 % - Akzent2 2 2 4 4" xfId="8000"/>
    <cellStyle name="20 % - Akzent2 2 2 4 4 2" xfId="8001"/>
    <cellStyle name="20 % - Akzent2 2 2 4 5" xfId="8002"/>
    <cellStyle name="20 % - Akzent2 2 2 4 5 2" xfId="8003"/>
    <cellStyle name="20 % - Akzent2 2 2 4 6" xfId="8004"/>
    <cellStyle name="20 % - Akzent2 2 2 4 6 2" xfId="8005"/>
    <cellStyle name="20 % - Akzent2 2 2 4 7" xfId="8006"/>
    <cellStyle name="20 % - Akzent2 2 2 4 7 2" xfId="8007"/>
    <cellStyle name="20 % - Akzent2 2 2 4 8" xfId="8008"/>
    <cellStyle name="20 % - Akzent2 2 2 4 9" xfId="8009"/>
    <cellStyle name="20 % - Akzent2 2 2 5" xfId="317"/>
    <cellStyle name="20 % - Akzent2 2 2 5 2" xfId="3825"/>
    <cellStyle name="20 % - Akzent2 2 2 5 3" xfId="8010"/>
    <cellStyle name="20 % - Akzent2 2 2 5 4" xfId="8011"/>
    <cellStyle name="20 % - Akzent2 2 2 5 5" xfId="8012"/>
    <cellStyle name="20 % - Akzent2 2 2 5 6" xfId="8013"/>
    <cellStyle name="20 % - Akzent2 2 2 5 7" xfId="8014"/>
    <cellStyle name="20 % - Akzent2 2 2 6" xfId="318"/>
    <cellStyle name="20 % - Akzent2 2 2 6 2" xfId="3826"/>
    <cellStyle name="20 % - Akzent2 2 2 6 3" xfId="8015"/>
    <cellStyle name="20 % - Akzent2 2 2 6 4" xfId="8016"/>
    <cellStyle name="20 % - Akzent2 2 2 6 5" xfId="8017"/>
    <cellStyle name="20 % - Akzent2 2 2 6 6" xfId="8018"/>
    <cellStyle name="20 % - Akzent2 2 2 7" xfId="319"/>
    <cellStyle name="20 % - Akzent2 2 2 7 2" xfId="3827"/>
    <cellStyle name="20 % - Akzent2 2 2 7 3" xfId="8019"/>
    <cellStyle name="20 % - Akzent2 2 2 7 4" xfId="8020"/>
    <cellStyle name="20 % - Akzent2 2 2 7 5" xfId="8021"/>
    <cellStyle name="20 % - Akzent2 2 2 7 6" xfId="8022"/>
    <cellStyle name="20 % - Akzent2 2 2 8" xfId="320"/>
    <cellStyle name="20 % - Akzent2 2 2 8 2" xfId="3828"/>
    <cellStyle name="20 % - Akzent2 2 2 8 3" xfId="8023"/>
    <cellStyle name="20 % - Akzent2 2 2 8 4" xfId="8024"/>
    <cellStyle name="20 % - Akzent2 2 2 8 5" xfId="8025"/>
    <cellStyle name="20 % - Akzent2 2 2 8 6" xfId="8026"/>
    <cellStyle name="20 % - Akzent2 2 2 9" xfId="321"/>
    <cellStyle name="20 % - Akzent2 2 2 9 2" xfId="3829"/>
    <cellStyle name="20 % - Akzent2 2 2 9 3" xfId="8027"/>
    <cellStyle name="20 % - Akzent2 2 2 9 4" xfId="8028"/>
    <cellStyle name="20 % - Akzent2 2 2 9 5" xfId="8029"/>
    <cellStyle name="20 % - Akzent2 2 2 9 6" xfId="8030"/>
    <cellStyle name="20 % - Akzent2 2 20" xfId="3188"/>
    <cellStyle name="20 % - Akzent2 2 20 2" xfId="3830"/>
    <cellStyle name="20 % - Akzent2 2 20 3" xfId="8031"/>
    <cellStyle name="20 % - Akzent2 2 20 4" xfId="8032"/>
    <cellStyle name="20 % - Akzent2 2 20 5" xfId="8033"/>
    <cellStyle name="20 % - Akzent2 2 20 6" xfId="8034"/>
    <cellStyle name="20 % - Akzent2 2 21" xfId="3779"/>
    <cellStyle name="20 % - Akzent2 2 21 2" xfId="8035"/>
    <cellStyle name="20 % - Akzent2 2 21 3" xfId="8036"/>
    <cellStyle name="20 % - Akzent2 2 21 4" xfId="8037"/>
    <cellStyle name="20 % - Akzent2 2 21 5" xfId="8038"/>
    <cellStyle name="20 % - Akzent2 2 22" xfId="8039"/>
    <cellStyle name="20 % - Akzent2 2 22 2" xfId="8040"/>
    <cellStyle name="20 % - Akzent2 2 22 3" xfId="8041"/>
    <cellStyle name="20 % - Akzent2 2 22 4" xfId="8042"/>
    <cellStyle name="20 % - Akzent2 2 22 5" xfId="8043"/>
    <cellStyle name="20 % - Akzent2 2 23" xfId="8044"/>
    <cellStyle name="20 % - Akzent2 2 23 2" xfId="8045"/>
    <cellStyle name="20 % - Akzent2 2 23 3" xfId="8046"/>
    <cellStyle name="20 % - Akzent2 2 23 4" xfId="8047"/>
    <cellStyle name="20 % - Akzent2 2 23 5" xfId="8048"/>
    <cellStyle name="20 % - Akzent2 2 24" xfId="8049"/>
    <cellStyle name="20 % - Akzent2 2 24 2" xfId="8050"/>
    <cellStyle name="20 % - Akzent2 2 24 3" xfId="8051"/>
    <cellStyle name="20 % - Akzent2 2 24 4" xfId="8052"/>
    <cellStyle name="20 % - Akzent2 2 25" xfId="8053"/>
    <cellStyle name="20 % - Akzent2 2 25 2" xfId="8054"/>
    <cellStyle name="20 % - Akzent2 2 25 3" xfId="8055"/>
    <cellStyle name="20 % - Akzent2 2 25 4" xfId="8056"/>
    <cellStyle name="20 % - Akzent2 2 26" xfId="8057"/>
    <cellStyle name="20 % - Akzent2 2 26 2" xfId="8058"/>
    <cellStyle name="20 % - Akzent2 2 26 3" xfId="8059"/>
    <cellStyle name="20 % - Akzent2 2 27" xfId="8060"/>
    <cellStyle name="20 % - Akzent2 2 27 2" xfId="8061"/>
    <cellStyle name="20 % - Akzent2 2 28" xfId="8062"/>
    <cellStyle name="20 % - Akzent2 2 28 2" xfId="8063"/>
    <cellStyle name="20 % - Akzent2 2 29" xfId="8064"/>
    <cellStyle name="20 % - Akzent2 2 29 2" xfId="8065"/>
    <cellStyle name="20 % - Akzent2 2 3" xfId="322"/>
    <cellStyle name="20 % - Akzent2 2 3 10" xfId="2341"/>
    <cellStyle name="20 % - Akzent2 2 3 10 2" xfId="3832"/>
    <cellStyle name="20 % - Akzent2 2 3 10 3" xfId="8066"/>
    <cellStyle name="20 % - Akzent2 2 3 10 4" xfId="8067"/>
    <cellStyle name="20 % - Akzent2 2 3 10 5" xfId="8068"/>
    <cellStyle name="20 % - Akzent2 2 3 11" xfId="2342"/>
    <cellStyle name="20 % - Akzent2 2 3 11 2" xfId="3833"/>
    <cellStyle name="20 % - Akzent2 2 3 11 3" xfId="8069"/>
    <cellStyle name="20 % - Akzent2 2 3 11 4" xfId="8070"/>
    <cellStyle name="20 % - Akzent2 2 3 11 5" xfId="8071"/>
    <cellStyle name="20 % - Akzent2 2 3 12" xfId="3189"/>
    <cellStyle name="20 % - Akzent2 2 3 12 2" xfId="3834"/>
    <cellStyle name="20 % - Akzent2 2 3 12 3" xfId="8072"/>
    <cellStyle name="20 % - Akzent2 2 3 12 4" xfId="8073"/>
    <cellStyle name="20 % - Akzent2 2 3 12 5" xfId="8074"/>
    <cellStyle name="20 % - Akzent2 2 3 13" xfId="3831"/>
    <cellStyle name="20 % - Akzent2 2 3 13 2" xfId="8075"/>
    <cellStyle name="20 % - Akzent2 2 3 13 3" xfId="8076"/>
    <cellStyle name="20 % - Akzent2 2 3 13 4" xfId="8077"/>
    <cellStyle name="20 % - Akzent2 2 3 13 5" xfId="8078"/>
    <cellStyle name="20 % - Akzent2 2 3 14" xfId="8079"/>
    <cellStyle name="20 % - Akzent2 2 3 14 2" xfId="8080"/>
    <cellStyle name="20 % - Akzent2 2 3 14 3" xfId="8081"/>
    <cellStyle name="20 % - Akzent2 2 3 14 4" xfId="8082"/>
    <cellStyle name="20 % - Akzent2 2 3 15" xfId="8083"/>
    <cellStyle name="20 % - Akzent2 2 3 15 2" xfId="8084"/>
    <cellStyle name="20 % - Akzent2 2 3 15 3" xfId="8085"/>
    <cellStyle name="20 % - Akzent2 2 3 16" xfId="8086"/>
    <cellStyle name="20 % - Akzent2 2 3 16 2" xfId="8087"/>
    <cellStyle name="20 % - Akzent2 2 3 17" xfId="8088"/>
    <cellStyle name="20 % - Akzent2 2 3 17 2" xfId="8089"/>
    <cellStyle name="20 % - Akzent2 2 3 18" xfId="8090"/>
    <cellStyle name="20 % - Akzent2 2 3 18 2" xfId="8091"/>
    <cellStyle name="20 % - Akzent2 2 3 19" xfId="8092"/>
    <cellStyle name="20 % - Akzent2 2 3 19 2" xfId="8093"/>
    <cellStyle name="20 % - Akzent2 2 3 2" xfId="323"/>
    <cellStyle name="20 % - Akzent2 2 3 2 10" xfId="3190"/>
    <cellStyle name="20 % - Akzent2 2 3 2 10 2" xfId="3836"/>
    <cellStyle name="20 % - Akzent2 2 3 2 10 3" xfId="8094"/>
    <cellStyle name="20 % - Akzent2 2 3 2 10 4" xfId="8095"/>
    <cellStyle name="20 % - Akzent2 2 3 2 10 5" xfId="8096"/>
    <cellStyle name="20 % - Akzent2 2 3 2 11" xfId="3835"/>
    <cellStyle name="20 % - Akzent2 2 3 2 11 2" xfId="8097"/>
    <cellStyle name="20 % - Akzent2 2 3 2 11 3" xfId="8098"/>
    <cellStyle name="20 % - Akzent2 2 3 2 11 4" xfId="8099"/>
    <cellStyle name="20 % - Akzent2 2 3 2 12" xfId="8100"/>
    <cellStyle name="20 % - Akzent2 2 3 2 12 2" xfId="8101"/>
    <cellStyle name="20 % - Akzent2 2 3 2 12 3" xfId="8102"/>
    <cellStyle name="20 % - Akzent2 2 3 2 13" xfId="8103"/>
    <cellStyle name="20 % - Akzent2 2 3 2 13 2" xfId="8104"/>
    <cellStyle name="20 % - Akzent2 2 3 2 14" xfId="8105"/>
    <cellStyle name="20 % - Akzent2 2 3 2 14 2" xfId="8106"/>
    <cellStyle name="20 % - Akzent2 2 3 2 15" xfId="8107"/>
    <cellStyle name="20 % - Akzent2 2 3 2 15 2" xfId="8108"/>
    <cellStyle name="20 % - Akzent2 2 3 2 16" xfId="8109"/>
    <cellStyle name="20 % - Akzent2 2 3 2 16 2" xfId="8110"/>
    <cellStyle name="20 % - Akzent2 2 3 2 17" xfId="8111"/>
    <cellStyle name="20 % - Akzent2 2 3 2 17 2" xfId="8112"/>
    <cellStyle name="20 % - Akzent2 2 3 2 18" xfId="8113"/>
    <cellStyle name="20 % - Akzent2 2 3 2 18 2" xfId="8114"/>
    <cellStyle name="20 % - Akzent2 2 3 2 19" xfId="8115"/>
    <cellStyle name="20 % - Akzent2 2 3 2 2" xfId="324"/>
    <cellStyle name="20 % - Akzent2 2 3 2 2 10" xfId="8116"/>
    <cellStyle name="20 % - Akzent2 2 3 2 2 10 2" xfId="8117"/>
    <cellStyle name="20 % - Akzent2 2 3 2 2 11" xfId="8118"/>
    <cellStyle name="20 % - Akzent2 2 3 2 2 12" xfId="8119"/>
    <cellStyle name="20 % - Akzent2 2 3 2 2 13" xfId="8120"/>
    <cellStyle name="20 % - Akzent2 2 3 2 2 14" xfId="8121"/>
    <cellStyle name="20 % - Akzent2 2 3 2 2 15" xfId="8122"/>
    <cellStyle name="20 % - Akzent2 2 3 2 2 16" xfId="8123"/>
    <cellStyle name="20 % - Akzent2 2 3 2 2 17" xfId="8124"/>
    <cellStyle name="20 % - Akzent2 2 3 2 2 2" xfId="325"/>
    <cellStyle name="20 % - Akzent2 2 3 2 2 2 2" xfId="3838"/>
    <cellStyle name="20 % - Akzent2 2 3 2 2 2 2 2" xfId="8125"/>
    <cellStyle name="20 % - Akzent2 2 3 2 2 2 3" xfId="8126"/>
    <cellStyle name="20 % - Akzent2 2 3 2 2 2 4" xfId="8127"/>
    <cellStyle name="20 % - Akzent2 2 3 2 2 3" xfId="326"/>
    <cellStyle name="20 % - Akzent2 2 3 2 2 3 2" xfId="3839"/>
    <cellStyle name="20 % - Akzent2 2 3 2 2 3 3" xfId="8128"/>
    <cellStyle name="20 % - Akzent2 2 3 2 2 4" xfId="327"/>
    <cellStyle name="20 % - Akzent2 2 3 2 2 4 2" xfId="3840"/>
    <cellStyle name="20 % - Akzent2 2 3 2 2 5" xfId="328"/>
    <cellStyle name="20 % - Akzent2 2 3 2 2 5 2" xfId="3841"/>
    <cellStyle name="20 % - Akzent2 2 3 2 2 6" xfId="2343"/>
    <cellStyle name="20 % - Akzent2 2 3 2 2 6 2" xfId="3842"/>
    <cellStyle name="20 % - Akzent2 2 3 2 2 7" xfId="2344"/>
    <cellStyle name="20 % - Akzent2 2 3 2 2 7 2" xfId="3843"/>
    <cellStyle name="20 % - Akzent2 2 3 2 2 8" xfId="3191"/>
    <cellStyle name="20 % - Akzent2 2 3 2 2 8 2" xfId="3844"/>
    <cellStyle name="20 % - Akzent2 2 3 2 2 9" xfId="3837"/>
    <cellStyle name="20 % - Akzent2 2 3 2 2 9 2" xfId="8129"/>
    <cellStyle name="20 % - Akzent2 2 3 2 20" xfId="8130"/>
    <cellStyle name="20 % - Akzent2 2 3 2 21" xfId="8131"/>
    <cellStyle name="20 % - Akzent2 2 3 2 3" xfId="329"/>
    <cellStyle name="20 % - Akzent2 2 3 2 3 2" xfId="3845"/>
    <cellStyle name="20 % - Akzent2 2 3 2 3 2 2" xfId="8132"/>
    <cellStyle name="20 % - Akzent2 2 3 2 3 3" xfId="8133"/>
    <cellStyle name="20 % - Akzent2 2 3 2 3 4" xfId="8134"/>
    <cellStyle name="20 % - Akzent2 2 3 2 3 5" xfId="8135"/>
    <cellStyle name="20 % - Akzent2 2 3 2 3 6" xfId="8136"/>
    <cellStyle name="20 % - Akzent2 2 3 2 3 7" xfId="8137"/>
    <cellStyle name="20 % - Akzent2 2 3 2 3 8" xfId="8138"/>
    <cellStyle name="20 % - Akzent2 2 3 2 4" xfId="330"/>
    <cellStyle name="20 % - Akzent2 2 3 2 4 2" xfId="3846"/>
    <cellStyle name="20 % - Akzent2 2 3 2 4 3" xfId="8139"/>
    <cellStyle name="20 % - Akzent2 2 3 2 4 4" xfId="8140"/>
    <cellStyle name="20 % - Akzent2 2 3 2 4 5" xfId="8141"/>
    <cellStyle name="20 % - Akzent2 2 3 2 4 6" xfId="8142"/>
    <cellStyle name="20 % - Akzent2 2 3 2 4 7" xfId="8143"/>
    <cellStyle name="20 % - Akzent2 2 3 2 5" xfId="331"/>
    <cellStyle name="20 % - Akzent2 2 3 2 5 2" xfId="3847"/>
    <cellStyle name="20 % - Akzent2 2 3 2 5 3" xfId="8144"/>
    <cellStyle name="20 % - Akzent2 2 3 2 5 4" xfId="8145"/>
    <cellStyle name="20 % - Akzent2 2 3 2 5 5" xfId="8146"/>
    <cellStyle name="20 % - Akzent2 2 3 2 5 6" xfId="8147"/>
    <cellStyle name="20 % - Akzent2 2 3 2 6" xfId="332"/>
    <cellStyle name="20 % - Akzent2 2 3 2 6 2" xfId="3848"/>
    <cellStyle name="20 % - Akzent2 2 3 2 6 3" xfId="8148"/>
    <cellStyle name="20 % - Akzent2 2 3 2 6 4" xfId="8149"/>
    <cellStyle name="20 % - Akzent2 2 3 2 6 5" xfId="8150"/>
    <cellStyle name="20 % - Akzent2 2 3 2 7" xfId="333"/>
    <cellStyle name="20 % - Akzent2 2 3 2 7 2" xfId="3849"/>
    <cellStyle name="20 % - Akzent2 2 3 2 7 3" xfId="8151"/>
    <cellStyle name="20 % - Akzent2 2 3 2 7 4" xfId="8152"/>
    <cellStyle name="20 % - Akzent2 2 3 2 7 5" xfId="8153"/>
    <cellStyle name="20 % - Akzent2 2 3 2 8" xfId="2345"/>
    <cellStyle name="20 % - Akzent2 2 3 2 8 2" xfId="3850"/>
    <cellStyle name="20 % - Akzent2 2 3 2 8 3" xfId="8154"/>
    <cellStyle name="20 % - Akzent2 2 3 2 8 4" xfId="8155"/>
    <cellStyle name="20 % - Akzent2 2 3 2 8 5" xfId="8156"/>
    <cellStyle name="20 % - Akzent2 2 3 2 9" xfId="2346"/>
    <cellStyle name="20 % - Akzent2 2 3 2 9 2" xfId="3851"/>
    <cellStyle name="20 % - Akzent2 2 3 2 9 3" xfId="8157"/>
    <cellStyle name="20 % - Akzent2 2 3 2 9 4" xfId="8158"/>
    <cellStyle name="20 % - Akzent2 2 3 2 9 5" xfId="8159"/>
    <cellStyle name="20 % - Akzent2 2 3 20" xfId="8160"/>
    <cellStyle name="20 % - Akzent2 2 3 20 2" xfId="8161"/>
    <cellStyle name="20 % - Akzent2 2 3 21" xfId="8162"/>
    <cellStyle name="20 % - Akzent2 2 3 21 2" xfId="8163"/>
    <cellStyle name="20 % - Akzent2 2 3 22" xfId="8164"/>
    <cellStyle name="20 % - Akzent2 2 3 23" xfId="8165"/>
    <cellStyle name="20 % - Akzent2 2 3 24" xfId="8166"/>
    <cellStyle name="20 % - Akzent2 2 3 3" xfId="334"/>
    <cellStyle name="20 % - Akzent2 2 3 3 10" xfId="3852"/>
    <cellStyle name="20 % - Akzent2 2 3 3 10 2" xfId="8167"/>
    <cellStyle name="20 % - Akzent2 2 3 3 11" xfId="8168"/>
    <cellStyle name="20 % - Akzent2 2 3 3 11 2" xfId="8169"/>
    <cellStyle name="20 % - Akzent2 2 3 3 12" xfId="8170"/>
    <cellStyle name="20 % - Akzent2 2 3 3 13" xfId="8171"/>
    <cellStyle name="20 % - Akzent2 2 3 3 14" xfId="8172"/>
    <cellStyle name="20 % - Akzent2 2 3 3 15" xfId="8173"/>
    <cellStyle name="20 % - Akzent2 2 3 3 16" xfId="8174"/>
    <cellStyle name="20 % - Akzent2 2 3 3 17" xfId="8175"/>
    <cellStyle name="20 % - Akzent2 2 3 3 18" xfId="8176"/>
    <cellStyle name="20 % - Akzent2 2 3 3 2" xfId="335"/>
    <cellStyle name="20 % - Akzent2 2 3 3 2 2" xfId="3853"/>
    <cellStyle name="20 % - Akzent2 2 3 3 2 2 2" xfId="8177"/>
    <cellStyle name="20 % - Akzent2 2 3 3 2 3" xfId="8178"/>
    <cellStyle name="20 % - Akzent2 2 3 3 2 4" xfId="8179"/>
    <cellStyle name="20 % - Akzent2 2 3 3 2 5" xfId="8180"/>
    <cellStyle name="20 % - Akzent2 2 3 3 3" xfId="336"/>
    <cellStyle name="20 % - Akzent2 2 3 3 3 2" xfId="3854"/>
    <cellStyle name="20 % - Akzent2 2 3 3 3 3" xfId="8181"/>
    <cellStyle name="20 % - Akzent2 2 3 3 3 4" xfId="8182"/>
    <cellStyle name="20 % - Akzent2 2 3 3 4" xfId="337"/>
    <cellStyle name="20 % - Akzent2 2 3 3 4 2" xfId="3855"/>
    <cellStyle name="20 % - Akzent2 2 3 3 4 3" xfId="8183"/>
    <cellStyle name="20 % - Akzent2 2 3 3 5" xfId="338"/>
    <cellStyle name="20 % - Akzent2 2 3 3 5 2" xfId="3856"/>
    <cellStyle name="20 % - Akzent2 2 3 3 5 3" xfId="8184"/>
    <cellStyle name="20 % - Akzent2 2 3 3 6" xfId="339"/>
    <cellStyle name="20 % - Akzent2 2 3 3 6 2" xfId="3857"/>
    <cellStyle name="20 % - Akzent2 2 3 3 6 3" xfId="8185"/>
    <cellStyle name="20 % - Akzent2 2 3 3 7" xfId="2347"/>
    <cellStyle name="20 % - Akzent2 2 3 3 7 2" xfId="3858"/>
    <cellStyle name="20 % - Akzent2 2 3 3 7 3" xfId="8186"/>
    <cellStyle name="20 % - Akzent2 2 3 3 8" xfId="2348"/>
    <cellStyle name="20 % - Akzent2 2 3 3 8 2" xfId="3859"/>
    <cellStyle name="20 % - Akzent2 2 3 3 8 3" xfId="8187"/>
    <cellStyle name="20 % - Akzent2 2 3 3 9" xfId="3192"/>
    <cellStyle name="20 % - Akzent2 2 3 3 9 2" xfId="3860"/>
    <cellStyle name="20 % - Akzent2 2 3 3 9 3" xfId="8188"/>
    <cellStyle name="20 % - Akzent2 2 3 4" xfId="340"/>
    <cellStyle name="20 % - Akzent2 2 3 4 2" xfId="3861"/>
    <cellStyle name="20 % - Akzent2 2 3 4 2 2" xfId="8189"/>
    <cellStyle name="20 % - Akzent2 2 3 4 3" xfId="8190"/>
    <cellStyle name="20 % - Akzent2 2 3 4 4" xfId="8191"/>
    <cellStyle name="20 % - Akzent2 2 3 4 5" xfId="8192"/>
    <cellStyle name="20 % - Akzent2 2 3 4 6" xfId="8193"/>
    <cellStyle name="20 % - Akzent2 2 3 4 7" xfId="8194"/>
    <cellStyle name="20 % - Akzent2 2 3 4 8" xfId="8195"/>
    <cellStyle name="20 % - Akzent2 2 3 5" xfId="341"/>
    <cellStyle name="20 % - Akzent2 2 3 5 2" xfId="3862"/>
    <cellStyle name="20 % - Akzent2 2 3 5 3" xfId="8196"/>
    <cellStyle name="20 % - Akzent2 2 3 5 4" xfId="8197"/>
    <cellStyle name="20 % - Akzent2 2 3 5 5" xfId="8198"/>
    <cellStyle name="20 % - Akzent2 2 3 5 6" xfId="8199"/>
    <cellStyle name="20 % - Akzent2 2 3 5 7" xfId="8200"/>
    <cellStyle name="20 % - Akzent2 2 3 6" xfId="342"/>
    <cellStyle name="20 % - Akzent2 2 3 6 2" xfId="3863"/>
    <cellStyle name="20 % - Akzent2 2 3 6 3" xfId="8201"/>
    <cellStyle name="20 % - Akzent2 2 3 6 4" xfId="8202"/>
    <cellStyle name="20 % - Akzent2 2 3 6 5" xfId="8203"/>
    <cellStyle name="20 % - Akzent2 2 3 6 6" xfId="8204"/>
    <cellStyle name="20 % - Akzent2 2 3 7" xfId="343"/>
    <cellStyle name="20 % - Akzent2 2 3 7 2" xfId="3864"/>
    <cellStyle name="20 % - Akzent2 2 3 7 3" xfId="8205"/>
    <cellStyle name="20 % - Akzent2 2 3 7 4" xfId="8206"/>
    <cellStyle name="20 % - Akzent2 2 3 7 5" xfId="8207"/>
    <cellStyle name="20 % - Akzent2 2 3 7 6" xfId="8208"/>
    <cellStyle name="20 % - Akzent2 2 3 8" xfId="344"/>
    <cellStyle name="20 % - Akzent2 2 3 8 2" xfId="3865"/>
    <cellStyle name="20 % - Akzent2 2 3 8 3" xfId="8209"/>
    <cellStyle name="20 % - Akzent2 2 3 8 4" xfId="8210"/>
    <cellStyle name="20 % - Akzent2 2 3 8 5" xfId="8211"/>
    <cellStyle name="20 % - Akzent2 2 3 8 6" xfId="8212"/>
    <cellStyle name="20 % - Akzent2 2 3 9" xfId="2349"/>
    <cellStyle name="20 % - Akzent2 2 3 9 2" xfId="3866"/>
    <cellStyle name="20 % - Akzent2 2 3 9 3" xfId="8213"/>
    <cellStyle name="20 % - Akzent2 2 3 9 4" xfId="8214"/>
    <cellStyle name="20 % - Akzent2 2 3 9 5" xfId="8215"/>
    <cellStyle name="20 % - Akzent2 2 30" xfId="8216"/>
    <cellStyle name="20 % - Akzent2 2 30 2" xfId="8217"/>
    <cellStyle name="20 % - Akzent2 2 31" xfId="8218"/>
    <cellStyle name="20 % - Akzent2 2 32" xfId="8219"/>
    <cellStyle name="20 % - Akzent2 2 33" xfId="8220"/>
    <cellStyle name="20 % - Akzent2 2 34" xfId="8221"/>
    <cellStyle name="20 % - Akzent2 2 35" xfId="8222"/>
    <cellStyle name="20 % - Akzent2 2 36" xfId="8223"/>
    <cellStyle name="20 % - Akzent2 2 37" xfId="19834"/>
    <cellStyle name="20 % - Akzent2 2 38" xfId="290"/>
    <cellStyle name="20 % - Akzent2 2 4" xfId="345"/>
    <cellStyle name="20 % - Akzent2 2 4 10" xfId="3193"/>
    <cellStyle name="20 % - Akzent2 2 4 10 2" xfId="3868"/>
    <cellStyle name="20 % - Akzent2 2 4 10 3" xfId="8224"/>
    <cellStyle name="20 % - Akzent2 2 4 10 4" xfId="8225"/>
    <cellStyle name="20 % - Akzent2 2 4 10 5" xfId="8226"/>
    <cellStyle name="20 % - Akzent2 2 4 11" xfId="3867"/>
    <cellStyle name="20 % - Akzent2 2 4 11 2" xfId="8227"/>
    <cellStyle name="20 % - Akzent2 2 4 11 3" xfId="8228"/>
    <cellStyle name="20 % - Akzent2 2 4 11 4" xfId="8229"/>
    <cellStyle name="20 % - Akzent2 2 4 12" xfId="8230"/>
    <cellStyle name="20 % - Akzent2 2 4 12 2" xfId="8231"/>
    <cellStyle name="20 % - Akzent2 2 4 12 3" xfId="8232"/>
    <cellStyle name="20 % - Akzent2 2 4 13" xfId="8233"/>
    <cellStyle name="20 % - Akzent2 2 4 13 2" xfId="8234"/>
    <cellStyle name="20 % - Akzent2 2 4 14" xfId="8235"/>
    <cellStyle name="20 % - Akzent2 2 4 14 2" xfId="8236"/>
    <cellStyle name="20 % - Akzent2 2 4 15" xfId="8237"/>
    <cellStyle name="20 % - Akzent2 2 4 15 2" xfId="8238"/>
    <cellStyle name="20 % - Akzent2 2 4 16" xfId="8239"/>
    <cellStyle name="20 % - Akzent2 2 4 16 2" xfId="8240"/>
    <cellStyle name="20 % - Akzent2 2 4 17" xfId="8241"/>
    <cellStyle name="20 % - Akzent2 2 4 17 2" xfId="8242"/>
    <cellStyle name="20 % - Akzent2 2 4 18" xfId="8243"/>
    <cellStyle name="20 % - Akzent2 2 4 18 2" xfId="8244"/>
    <cellStyle name="20 % - Akzent2 2 4 19" xfId="8245"/>
    <cellStyle name="20 % - Akzent2 2 4 2" xfId="346"/>
    <cellStyle name="20 % - Akzent2 2 4 2 10" xfId="8246"/>
    <cellStyle name="20 % - Akzent2 2 4 2 10 2" xfId="8247"/>
    <cellStyle name="20 % - Akzent2 2 4 2 11" xfId="8248"/>
    <cellStyle name="20 % - Akzent2 2 4 2 12" xfId="8249"/>
    <cellStyle name="20 % - Akzent2 2 4 2 13" xfId="8250"/>
    <cellStyle name="20 % - Akzent2 2 4 2 14" xfId="8251"/>
    <cellStyle name="20 % - Akzent2 2 4 2 15" xfId="8252"/>
    <cellStyle name="20 % - Akzent2 2 4 2 16" xfId="8253"/>
    <cellStyle name="20 % - Akzent2 2 4 2 17" xfId="8254"/>
    <cellStyle name="20 % - Akzent2 2 4 2 2" xfId="347"/>
    <cellStyle name="20 % - Akzent2 2 4 2 2 2" xfId="3870"/>
    <cellStyle name="20 % - Akzent2 2 4 2 2 2 2" xfId="8255"/>
    <cellStyle name="20 % - Akzent2 2 4 2 2 3" xfId="8256"/>
    <cellStyle name="20 % - Akzent2 2 4 2 2 4" xfId="8257"/>
    <cellStyle name="20 % - Akzent2 2 4 2 3" xfId="348"/>
    <cellStyle name="20 % - Akzent2 2 4 2 3 2" xfId="3871"/>
    <cellStyle name="20 % - Akzent2 2 4 2 3 3" xfId="8258"/>
    <cellStyle name="20 % - Akzent2 2 4 2 4" xfId="349"/>
    <cellStyle name="20 % - Akzent2 2 4 2 4 2" xfId="3872"/>
    <cellStyle name="20 % - Akzent2 2 4 2 5" xfId="350"/>
    <cellStyle name="20 % - Akzent2 2 4 2 5 2" xfId="3873"/>
    <cellStyle name="20 % - Akzent2 2 4 2 6" xfId="2350"/>
    <cellStyle name="20 % - Akzent2 2 4 2 6 2" xfId="3874"/>
    <cellStyle name="20 % - Akzent2 2 4 2 7" xfId="2351"/>
    <cellStyle name="20 % - Akzent2 2 4 2 7 2" xfId="3875"/>
    <cellStyle name="20 % - Akzent2 2 4 2 8" xfId="3194"/>
    <cellStyle name="20 % - Akzent2 2 4 2 8 2" xfId="3876"/>
    <cellStyle name="20 % - Akzent2 2 4 2 9" xfId="3869"/>
    <cellStyle name="20 % - Akzent2 2 4 2 9 2" xfId="8259"/>
    <cellStyle name="20 % - Akzent2 2 4 20" xfId="8260"/>
    <cellStyle name="20 % - Akzent2 2 4 21" xfId="8261"/>
    <cellStyle name="20 % - Akzent2 2 4 3" xfId="351"/>
    <cellStyle name="20 % - Akzent2 2 4 3 2" xfId="3877"/>
    <cellStyle name="20 % - Akzent2 2 4 3 2 2" xfId="8262"/>
    <cellStyle name="20 % - Akzent2 2 4 3 3" xfId="8263"/>
    <cellStyle name="20 % - Akzent2 2 4 3 4" xfId="8264"/>
    <cellStyle name="20 % - Akzent2 2 4 3 5" xfId="8265"/>
    <cellStyle name="20 % - Akzent2 2 4 3 6" xfId="8266"/>
    <cellStyle name="20 % - Akzent2 2 4 3 7" xfId="8267"/>
    <cellStyle name="20 % - Akzent2 2 4 3 8" xfId="8268"/>
    <cellStyle name="20 % - Akzent2 2 4 4" xfId="352"/>
    <cellStyle name="20 % - Akzent2 2 4 4 2" xfId="3878"/>
    <cellStyle name="20 % - Akzent2 2 4 4 3" xfId="8269"/>
    <cellStyle name="20 % - Akzent2 2 4 4 4" xfId="8270"/>
    <cellStyle name="20 % - Akzent2 2 4 4 5" xfId="8271"/>
    <cellStyle name="20 % - Akzent2 2 4 4 6" xfId="8272"/>
    <cellStyle name="20 % - Akzent2 2 4 4 7" xfId="8273"/>
    <cellStyle name="20 % - Akzent2 2 4 5" xfId="353"/>
    <cellStyle name="20 % - Akzent2 2 4 5 2" xfId="3879"/>
    <cellStyle name="20 % - Akzent2 2 4 5 3" xfId="8274"/>
    <cellStyle name="20 % - Akzent2 2 4 5 4" xfId="8275"/>
    <cellStyle name="20 % - Akzent2 2 4 5 5" xfId="8276"/>
    <cellStyle name="20 % - Akzent2 2 4 5 6" xfId="8277"/>
    <cellStyle name="20 % - Akzent2 2 4 6" xfId="354"/>
    <cellStyle name="20 % - Akzent2 2 4 6 2" xfId="3880"/>
    <cellStyle name="20 % - Akzent2 2 4 6 3" xfId="8278"/>
    <cellStyle name="20 % - Akzent2 2 4 6 4" xfId="8279"/>
    <cellStyle name="20 % - Akzent2 2 4 6 5" xfId="8280"/>
    <cellStyle name="20 % - Akzent2 2 4 7" xfId="355"/>
    <cellStyle name="20 % - Akzent2 2 4 7 2" xfId="3881"/>
    <cellStyle name="20 % - Akzent2 2 4 7 3" xfId="8281"/>
    <cellStyle name="20 % - Akzent2 2 4 7 4" xfId="8282"/>
    <cellStyle name="20 % - Akzent2 2 4 7 5" xfId="8283"/>
    <cellStyle name="20 % - Akzent2 2 4 8" xfId="2352"/>
    <cellStyle name="20 % - Akzent2 2 4 8 2" xfId="3882"/>
    <cellStyle name="20 % - Akzent2 2 4 8 3" xfId="8284"/>
    <cellStyle name="20 % - Akzent2 2 4 8 4" xfId="8285"/>
    <cellStyle name="20 % - Akzent2 2 4 8 5" xfId="8286"/>
    <cellStyle name="20 % - Akzent2 2 4 9" xfId="2353"/>
    <cellStyle name="20 % - Akzent2 2 4 9 2" xfId="3883"/>
    <cellStyle name="20 % - Akzent2 2 4 9 3" xfId="8287"/>
    <cellStyle name="20 % - Akzent2 2 4 9 4" xfId="8288"/>
    <cellStyle name="20 % - Akzent2 2 4 9 5" xfId="8289"/>
    <cellStyle name="20 % - Akzent2 2 5" xfId="356"/>
    <cellStyle name="20 % - Akzent2 2 5 10" xfId="3884"/>
    <cellStyle name="20 % - Akzent2 2 5 10 2" xfId="8290"/>
    <cellStyle name="20 % - Akzent2 2 5 11" xfId="8291"/>
    <cellStyle name="20 % - Akzent2 2 5 11 2" xfId="8292"/>
    <cellStyle name="20 % - Akzent2 2 5 12" xfId="8293"/>
    <cellStyle name="20 % - Akzent2 2 5 13" xfId="8294"/>
    <cellStyle name="20 % - Akzent2 2 5 14" xfId="8295"/>
    <cellStyle name="20 % - Akzent2 2 5 15" xfId="8296"/>
    <cellStyle name="20 % - Akzent2 2 5 16" xfId="8297"/>
    <cellStyle name="20 % - Akzent2 2 5 17" xfId="8298"/>
    <cellStyle name="20 % - Akzent2 2 5 18" xfId="8299"/>
    <cellStyle name="20 % - Akzent2 2 5 2" xfId="357"/>
    <cellStyle name="20 % - Akzent2 2 5 2 2" xfId="3885"/>
    <cellStyle name="20 % - Akzent2 2 5 2 2 2" xfId="8300"/>
    <cellStyle name="20 % - Akzent2 2 5 2 3" xfId="8301"/>
    <cellStyle name="20 % - Akzent2 2 5 2 4" xfId="8302"/>
    <cellStyle name="20 % - Akzent2 2 5 2 5" xfId="8303"/>
    <cellStyle name="20 % - Akzent2 2 5 3" xfId="358"/>
    <cellStyle name="20 % - Akzent2 2 5 3 2" xfId="3886"/>
    <cellStyle name="20 % - Akzent2 2 5 3 3" xfId="8304"/>
    <cellStyle name="20 % - Akzent2 2 5 3 4" xfId="8305"/>
    <cellStyle name="20 % - Akzent2 2 5 4" xfId="359"/>
    <cellStyle name="20 % - Akzent2 2 5 4 2" xfId="3887"/>
    <cellStyle name="20 % - Akzent2 2 5 4 3" xfId="8306"/>
    <cellStyle name="20 % - Akzent2 2 5 5" xfId="360"/>
    <cellStyle name="20 % - Akzent2 2 5 5 2" xfId="3888"/>
    <cellStyle name="20 % - Akzent2 2 5 5 3" xfId="8307"/>
    <cellStyle name="20 % - Akzent2 2 5 6" xfId="361"/>
    <cellStyle name="20 % - Akzent2 2 5 6 2" xfId="3889"/>
    <cellStyle name="20 % - Akzent2 2 5 6 3" xfId="8308"/>
    <cellStyle name="20 % - Akzent2 2 5 7" xfId="2354"/>
    <cellStyle name="20 % - Akzent2 2 5 7 2" xfId="3890"/>
    <cellStyle name="20 % - Akzent2 2 5 7 3" xfId="8309"/>
    <cellStyle name="20 % - Akzent2 2 5 8" xfId="2355"/>
    <cellStyle name="20 % - Akzent2 2 5 8 2" xfId="3891"/>
    <cellStyle name="20 % - Akzent2 2 5 8 3" xfId="8310"/>
    <cellStyle name="20 % - Akzent2 2 5 9" xfId="3195"/>
    <cellStyle name="20 % - Akzent2 2 5 9 2" xfId="3892"/>
    <cellStyle name="20 % - Akzent2 2 5 9 3" xfId="8311"/>
    <cellStyle name="20 % - Akzent2 2 6" xfId="362"/>
    <cellStyle name="20 % - Akzent2 2 6 2" xfId="3893"/>
    <cellStyle name="20 % - Akzent2 2 6 2 2" xfId="8312"/>
    <cellStyle name="20 % - Akzent2 2 6 3" xfId="8313"/>
    <cellStyle name="20 % - Akzent2 2 6 4" xfId="8314"/>
    <cellStyle name="20 % - Akzent2 2 6 5" xfId="8315"/>
    <cellStyle name="20 % - Akzent2 2 6 6" xfId="8316"/>
    <cellStyle name="20 % - Akzent2 2 6 7" xfId="8317"/>
    <cellStyle name="20 % - Akzent2 2 6 8" xfId="8318"/>
    <cellStyle name="20 % - Akzent2 2 7" xfId="363"/>
    <cellStyle name="20 % - Akzent2 2 7 2" xfId="3894"/>
    <cellStyle name="20 % - Akzent2 2 7 3" xfId="8319"/>
    <cellStyle name="20 % - Akzent2 2 7 4" xfId="8320"/>
    <cellStyle name="20 % - Akzent2 2 7 5" xfId="8321"/>
    <cellStyle name="20 % - Akzent2 2 7 6" xfId="8322"/>
    <cellStyle name="20 % - Akzent2 2 7 7" xfId="8323"/>
    <cellStyle name="20 % - Akzent2 2 8" xfId="364"/>
    <cellStyle name="20 % - Akzent2 2 8 2" xfId="3895"/>
    <cellStyle name="20 % - Akzent2 2 8 3" xfId="8324"/>
    <cellStyle name="20 % - Akzent2 2 8 4" xfId="8325"/>
    <cellStyle name="20 % - Akzent2 2 8 5" xfId="8326"/>
    <cellStyle name="20 % - Akzent2 2 8 6" xfId="8327"/>
    <cellStyle name="20 % - Akzent2 2 9" xfId="365"/>
    <cellStyle name="20 % - Akzent2 2 9 2" xfId="3896"/>
    <cellStyle name="20 % - Akzent2 2 9 3" xfId="8328"/>
    <cellStyle name="20 % - Akzent2 2 9 4" xfId="8329"/>
    <cellStyle name="20 % - Akzent2 2 9 5" xfId="8330"/>
    <cellStyle name="20 % - Akzent2 2 9 6" xfId="8331"/>
    <cellStyle name="20 % - Akzent2 3" xfId="366"/>
    <cellStyle name="20 % - Akzent2 3 10" xfId="367"/>
    <cellStyle name="20 % - Akzent2 3 10 2" xfId="3898"/>
    <cellStyle name="20 % - Akzent2 3 10 3" xfId="8332"/>
    <cellStyle name="20 % - Akzent2 3 10 4" xfId="8333"/>
    <cellStyle name="20 % - Akzent2 3 10 5" xfId="8334"/>
    <cellStyle name="20 % - Akzent2 3 11" xfId="368"/>
    <cellStyle name="20 % - Akzent2 3 11 2" xfId="3899"/>
    <cellStyle name="20 % - Akzent2 3 11 3" xfId="8335"/>
    <cellStyle name="20 % - Akzent2 3 11 4" xfId="8336"/>
    <cellStyle name="20 % - Akzent2 3 11 5" xfId="8337"/>
    <cellStyle name="20 % - Akzent2 3 12" xfId="369"/>
    <cellStyle name="20 % - Akzent2 3 12 2" xfId="3900"/>
    <cellStyle name="20 % - Akzent2 3 12 3" xfId="8338"/>
    <cellStyle name="20 % - Akzent2 3 12 4" xfId="8339"/>
    <cellStyle name="20 % - Akzent2 3 12 5" xfId="8340"/>
    <cellStyle name="20 % - Akzent2 3 13" xfId="2356"/>
    <cellStyle name="20 % - Akzent2 3 13 2" xfId="3901"/>
    <cellStyle name="20 % - Akzent2 3 13 3" xfId="8341"/>
    <cellStyle name="20 % - Akzent2 3 13 4" xfId="8342"/>
    <cellStyle name="20 % - Akzent2 3 14" xfId="2357"/>
    <cellStyle name="20 % - Akzent2 3 14 2" xfId="3902"/>
    <cellStyle name="20 % - Akzent2 3 14 3" xfId="8343"/>
    <cellStyle name="20 % - Akzent2 3 15" xfId="2358"/>
    <cellStyle name="20 % - Akzent2 3 15 2" xfId="3903"/>
    <cellStyle name="20 % - Akzent2 3 15 3" xfId="8344"/>
    <cellStyle name="20 % - Akzent2 3 16" xfId="2359"/>
    <cellStyle name="20 % - Akzent2 3 16 2" xfId="3904"/>
    <cellStyle name="20 % - Akzent2 3 16 3" xfId="8345"/>
    <cellStyle name="20 % - Akzent2 3 17" xfId="3196"/>
    <cellStyle name="20 % - Akzent2 3 17 2" xfId="3905"/>
    <cellStyle name="20 % - Akzent2 3 17 3" xfId="8346"/>
    <cellStyle name="20 % - Akzent2 3 18" xfId="3897"/>
    <cellStyle name="20 % - Akzent2 3 18 2" xfId="8347"/>
    <cellStyle name="20 % - Akzent2 3 18 3" xfId="8348"/>
    <cellStyle name="20 % - Akzent2 3 19" xfId="8349"/>
    <cellStyle name="20 % - Akzent2 3 19 2" xfId="8350"/>
    <cellStyle name="20 % - Akzent2 3 19 3" xfId="8351"/>
    <cellStyle name="20 % - Akzent2 3 2" xfId="370"/>
    <cellStyle name="20 % - Akzent2 3 2 10" xfId="2360"/>
    <cellStyle name="20 % - Akzent2 3 2 10 2" xfId="3907"/>
    <cellStyle name="20 % - Akzent2 3 2 10 3" xfId="8352"/>
    <cellStyle name="20 % - Akzent2 3 2 10 4" xfId="8353"/>
    <cellStyle name="20 % - Akzent2 3 2 10 5" xfId="8354"/>
    <cellStyle name="20 % - Akzent2 3 2 11" xfId="2361"/>
    <cellStyle name="20 % - Akzent2 3 2 11 2" xfId="3908"/>
    <cellStyle name="20 % - Akzent2 3 2 11 3" xfId="8355"/>
    <cellStyle name="20 % - Akzent2 3 2 11 4" xfId="8356"/>
    <cellStyle name="20 % - Akzent2 3 2 12" xfId="2362"/>
    <cellStyle name="20 % - Akzent2 3 2 12 2" xfId="3909"/>
    <cellStyle name="20 % - Akzent2 3 2 12 3" xfId="8357"/>
    <cellStyle name="20 % - Akzent2 3 2 13" xfId="2363"/>
    <cellStyle name="20 % - Akzent2 3 2 13 2" xfId="3910"/>
    <cellStyle name="20 % - Akzent2 3 2 13 3" xfId="8358"/>
    <cellStyle name="20 % - Akzent2 3 2 14" xfId="3197"/>
    <cellStyle name="20 % - Akzent2 3 2 14 2" xfId="3911"/>
    <cellStyle name="20 % - Akzent2 3 2 14 3" xfId="8359"/>
    <cellStyle name="20 % - Akzent2 3 2 15" xfId="3906"/>
    <cellStyle name="20 % - Akzent2 3 2 15 2" xfId="8360"/>
    <cellStyle name="20 % - Akzent2 3 2 15 3" xfId="8361"/>
    <cellStyle name="20 % - Akzent2 3 2 16" xfId="8362"/>
    <cellStyle name="20 % - Akzent2 3 2 16 2" xfId="8363"/>
    <cellStyle name="20 % - Akzent2 3 2 16 3" xfId="8364"/>
    <cellStyle name="20 % - Akzent2 3 2 17" xfId="8365"/>
    <cellStyle name="20 % - Akzent2 3 2 17 2" xfId="8366"/>
    <cellStyle name="20 % - Akzent2 3 2 17 3" xfId="8367"/>
    <cellStyle name="20 % - Akzent2 3 2 18" xfId="8368"/>
    <cellStyle name="20 % - Akzent2 3 2 18 2" xfId="8369"/>
    <cellStyle name="20 % - Akzent2 3 2 19" xfId="8370"/>
    <cellStyle name="20 % - Akzent2 3 2 19 2" xfId="8371"/>
    <cellStyle name="20 % - Akzent2 3 2 2" xfId="371"/>
    <cellStyle name="20 % - Akzent2 3 2 2 10" xfId="2364"/>
    <cellStyle name="20 % - Akzent2 3 2 2 10 2" xfId="3913"/>
    <cellStyle name="20 % - Akzent2 3 2 2 11" xfId="3198"/>
    <cellStyle name="20 % - Akzent2 3 2 2 11 2" xfId="3914"/>
    <cellStyle name="20 % - Akzent2 3 2 2 12" xfId="3912"/>
    <cellStyle name="20 % - Akzent2 3 2 2 12 2" xfId="8372"/>
    <cellStyle name="20 % - Akzent2 3 2 2 13" xfId="8373"/>
    <cellStyle name="20 % - Akzent2 3 2 2 13 2" xfId="8374"/>
    <cellStyle name="20 % - Akzent2 3 2 2 14" xfId="8375"/>
    <cellStyle name="20 % - Akzent2 3 2 2 14 2" xfId="8376"/>
    <cellStyle name="20 % - Akzent2 3 2 2 15" xfId="8377"/>
    <cellStyle name="20 % - Akzent2 3 2 2 16" xfId="8378"/>
    <cellStyle name="20 % - Akzent2 3 2 2 17" xfId="8379"/>
    <cellStyle name="20 % - Akzent2 3 2 2 18" xfId="8380"/>
    <cellStyle name="20 % - Akzent2 3 2 2 19" xfId="8381"/>
    <cellStyle name="20 % - Akzent2 3 2 2 2" xfId="372"/>
    <cellStyle name="20 % - Akzent2 3 2 2 2 10" xfId="8382"/>
    <cellStyle name="20 % - Akzent2 3 2 2 2 10 2" xfId="8383"/>
    <cellStyle name="20 % - Akzent2 3 2 2 2 11" xfId="8384"/>
    <cellStyle name="20 % - Akzent2 3 2 2 2 12" xfId="8385"/>
    <cellStyle name="20 % - Akzent2 3 2 2 2 13" xfId="8386"/>
    <cellStyle name="20 % - Akzent2 3 2 2 2 2" xfId="373"/>
    <cellStyle name="20 % - Akzent2 3 2 2 2 2 2" xfId="3916"/>
    <cellStyle name="20 % - Akzent2 3 2 2 2 2 2 2" xfId="8387"/>
    <cellStyle name="20 % - Akzent2 3 2 2 2 2 3" xfId="8388"/>
    <cellStyle name="20 % - Akzent2 3 2 2 2 2 4" xfId="8389"/>
    <cellStyle name="20 % - Akzent2 3 2 2 2 3" xfId="374"/>
    <cellStyle name="20 % - Akzent2 3 2 2 2 3 2" xfId="3917"/>
    <cellStyle name="20 % - Akzent2 3 2 2 2 3 3" xfId="8390"/>
    <cellStyle name="20 % - Akzent2 3 2 2 2 4" xfId="375"/>
    <cellStyle name="20 % - Akzent2 3 2 2 2 4 2" xfId="3918"/>
    <cellStyle name="20 % - Akzent2 3 2 2 2 5" xfId="376"/>
    <cellStyle name="20 % - Akzent2 3 2 2 2 5 2" xfId="3919"/>
    <cellStyle name="20 % - Akzent2 3 2 2 2 6" xfId="2365"/>
    <cellStyle name="20 % - Akzent2 3 2 2 2 6 2" xfId="3920"/>
    <cellStyle name="20 % - Akzent2 3 2 2 2 7" xfId="2366"/>
    <cellStyle name="20 % - Akzent2 3 2 2 2 7 2" xfId="3921"/>
    <cellStyle name="20 % - Akzent2 3 2 2 2 8" xfId="3199"/>
    <cellStyle name="20 % - Akzent2 3 2 2 2 8 2" xfId="3922"/>
    <cellStyle name="20 % - Akzent2 3 2 2 2 9" xfId="3915"/>
    <cellStyle name="20 % - Akzent2 3 2 2 2 9 2" xfId="8391"/>
    <cellStyle name="20 % - Akzent2 3 2 2 20" xfId="8392"/>
    <cellStyle name="20 % - Akzent2 3 2 2 21" xfId="8393"/>
    <cellStyle name="20 % - Akzent2 3 2 2 3" xfId="377"/>
    <cellStyle name="20 % - Akzent2 3 2 2 3 2" xfId="3923"/>
    <cellStyle name="20 % - Akzent2 3 2 2 3 2 2" xfId="8394"/>
    <cellStyle name="20 % - Akzent2 3 2 2 3 3" xfId="8395"/>
    <cellStyle name="20 % - Akzent2 3 2 2 3 4" xfId="8396"/>
    <cellStyle name="20 % - Akzent2 3 2 2 4" xfId="378"/>
    <cellStyle name="20 % - Akzent2 3 2 2 4 2" xfId="3924"/>
    <cellStyle name="20 % - Akzent2 3 2 2 4 3" xfId="8397"/>
    <cellStyle name="20 % - Akzent2 3 2 2 5" xfId="379"/>
    <cellStyle name="20 % - Akzent2 3 2 2 5 2" xfId="3925"/>
    <cellStyle name="20 % - Akzent2 3 2 2 6" xfId="380"/>
    <cellStyle name="20 % - Akzent2 3 2 2 6 2" xfId="3926"/>
    <cellStyle name="20 % - Akzent2 3 2 2 7" xfId="381"/>
    <cellStyle name="20 % - Akzent2 3 2 2 7 2" xfId="3927"/>
    <cellStyle name="20 % - Akzent2 3 2 2 8" xfId="2367"/>
    <cellStyle name="20 % - Akzent2 3 2 2 8 2" xfId="3928"/>
    <cellStyle name="20 % - Akzent2 3 2 2 9" xfId="2368"/>
    <cellStyle name="20 % - Akzent2 3 2 2 9 2" xfId="3929"/>
    <cellStyle name="20 % - Akzent2 3 2 20" xfId="8398"/>
    <cellStyle name="20 % - Akzent2 3 2 20 2" xfId="8399"/>
    <cellStyle name="20 % - Akzent2 3 2 21" xfId="8400"/>
    <cellStyle name="20 % - Akzent2 3 2 22" xfId="8401"/>
    <cellStyle name="20 % - Akzent2 3 2 23" xfId="8402"/>
    <cellStyle name="20 % - Akzent2 3 2 24" xfId="8403"/>
    <cellStyle name="20 % - Akzent2 3 2 25" xfId="8404"/>
    <cellStyle name="20 % - Akzent2 3 2 3" xfId="382"/>
    <cellStyle name="20 % - Akzent2 3 2 3 10" xfId="8405"/>
    <cellStyle name="20 % - Akzent2 3 2 3 10 2" xfId="8406"/>
    <cellStyle name="20 % - Akzent2 3 2 3 11" xfId="8407"/>
    <cellStyle name="20 % - Akzent2 3 2 3 12" xfId="8408"/>
    <cellStyle name="20 % - Akzent2 3 2 3 13" xfId="8409"/>
    <cellStyle name="20 % - Akzent2 3 2 3 14" xfId="8410"/>
    <cellStyle name="20 % - Akzent2 3 2 3 15" xfId="8411"/>
    <cellStyle name="20 % - Akzent2 3 2 3 16" xfId="8412"/>
    <cellStyle name="20 % - Akzent2 3 2 3 17" xfId="8413"/>
    <cellStyle name="20 % - Akzent2 3 2 3 2" xfId="383"/>
    <cellStyle name="20 % - Akzent2 3 2 3 2 2" xfId="3931"/>
    <cellStyle name="20 % - Akzent2 3 2 3 2 2 2" xfId="8414"/>
    <cellStyle name="20 % - Akzent2 3 2 3 2 3" xfId="8415"/>
    <cellStyle name="20 % - Akzent2 3 2 3 2 4" xfId="8416"/>
    <cellStyle name="20 % - Akzent2 3 2 3 3" xfId="384"/>
    <cellStyle name="20 % - Akzent2 3 2 3 3 2" xfId="3932"/>
    <cellStyle name="20 % - Akzent2 3 2 3 3 3" xfId="8417"/>
    <cellStyle name="20 % - Akzent2 3 2 3 4" xfId="385"/>
    <cellStyle name="20 % - Akzent2 3 2 3 4 2" xfId="3933"/>
    <cellStyle name="20 % - Akzent2 3 2 3 5" xfId="386"/>
    <cellStyle name="20 % - Akzent2 3 2 3 5 2" xfId="3934"/>
    <cellStyle name="20 % - Akzent2 3 2 3 6" xfId="2369"/>
    <cellStyle name="20 % - Akzent2 3 2 3 6 2" xfId="3935"/>
    <cellStyle name="20 % - Akzent2 3 2 3 7" xfId="2370"/>
    <cellStyle name="20 % - Akzent2 3 2 3 7 2" xfId="3936"/>
    <cellStyle name="20 % - Akzent2 3 2 3 8" xfId="3200"/>
    <cellStyle name="20 % - Akzent2 3 2 3 8 2" xfId="3937"/>
    <cellStyle name="20 % - Akzent2 3 2 3 9" xfId="3930"/>
    <cellStyle name="20 % - Akzent2 3 2 3 9 2" xfId="8418"/>
    <cellStyle name="20 % - Akzent2 3 2 4" xfId="387"/>
    <cellStyle name="20 % - Akzent2 3 2 4 2" xfId="3938"/>
    <cellStyle name="20 % - Akzent2 3 2 4 2 2" xfId="8419"/>
    <cellStyle name="20 % - Akzent2 3 2 4 3" xfId="8420"/>
    <cellStyle name="20 % - Akzent2 3 2 4 4" xfId="8421"/>
    <cellStyle name="20 % - Akzent2 3 2 4 5" xfId="8422"/>
    <cellStyle name="20 % - Akzent2 3 2 4 6" xfId="8423"/>
    <cellStyle name="20 % - Akzent2 3 2 4 7" xfId="8424"/>
    <cellStyle name="20 % - Akzent2 3 2 4 8" xfId="8425"/>
    <cellStyle name="20 % - Akzent2 3 2 5" xfId="388"/>
    <cellStyle name="20 % - Akzent2 3 2 5 2" xfId="3939"/>
    <cellStyle name="20 % - Akzent2 3 2 5 3" xfId="8426"/>
    <cellStyle name="20 % - Akzent2 3 2 5 4" xfId="8427"/>
    <cellStyle name="20 % - Akzent2 3 2 5 5" xfId="8428"/>
    <cellStyle name="20 % - Akzent2 3 2 5 6" xfId="8429"/>
    <cellStyle name="20 % - Akzent2 3 2 5 7" xfId="8430"/>
    <cellStyle name="20 % - Akzent2 3 2 6" xfId="389"/>
    <cellStyle name="20 % - Akzent2 3 2 6 2" xfId="3940"/>
    <cellStyle name="20 % - Akzent2 3 2 6 3" xfId="8431"/>
    <cellStyle name="20 % - Akzent2 3 2 6 4" xfId="8432"/>
    <cellStyle name="20 % - Akzent2 3 2 6 5" xfId="8433"/>
    <cellStyle name="20 % - Akzent2 3 2 7" xfId="390"/>
    <cellStyle name="20 % - Akzent2 3 2 7 2" xfId="3941"/>
    <cellStyle name="20 % - Akzent2 3 2 7 3" xfId="8434"/>
    <cellStyle name="20 % - Akzent2 3 2 7 4" xfId="8435"/>
    <cellStyle name="20 % - Akzent2 3 2 7 5" xfId="8436"/>
    <cellStyle name="20 % - Akzent2 3 2 8" xfId="391"/>
    <cellStyle name="20 % - Akzent2 3 2 8 2" xfId="3942"/>
    <cellStyle name="20 % - Akzent2 3 2 8 3" xfId="8437"/>
    <cellStyle name="20 % - Akzent2 3 2 8 4" xfId="8438"/>
    <cellStyle name="20 % - Akzent2 3 2 8 5" xfId="8439"/>
    <cellStyle name="20 % - Akzent2 3 2 9" xfId="392"/>
    <cellStyle name="20 % - Akzent2 3 2 9 2" xfId="3943"/>
    <cellStyle name="20 % - Akzent2 3 2 9 3" xfId="8440"/>
    <cellStyle name="20 % - Akzent2 3 2 9 4" xfId="8441"/>
    <cellStyle name="20 % - Akzent2 3 2 9 5" xfId="8442"/>
    <cellStyle name="20 % - Akzent2 3 20" xfId="8443"/>
    <cellStyle name="20 % - Akzent2 3 20 2" xfId="8444"/>
    <cellStyle name="20 % - Akzent2 3 20 3" xfId="8445"/>
    <cellStyle name="20 % - Akzent2 3 21" xfId="8446"/>
    <cellStyle name="20 % - Akzent2 3 21 2" xfId="8447"/>
    <cellStyle name="20 % - Akzent2 3 22" xfId="8448"/>
    <cellStyle name="20 % - Akzent2 3 22 2" xfId="8449"/>
    <cellStyle name="20 % - Akzent2 3 23" xfId="8450"/>
    <cellStyle name="20 % - Akzent2 3 24" xfId="8451"/>
    <cellStyle name="20 % - Akzent2 3 25" xfId="8452"/>
    <cellStyle name="20 % - Akzent2 3 26" xfId="8453"/>
    <cellStyle name="20 % - Akzent2 3 27" xfId="8454"/>
    <cellStyle name="20 % - Akzent2 3 28" xfId="8455"/>
    <cellStyle name="20 % - Akzent2 3 3" xfId="393"/>
    <cellStyle name="20 % - Akzent2 3 3 10" xfId="2371"/>
    <cellStyle name="20 % - Akzent2 3 3 10 2" xfId="3945"/>
    <cellStyle name="20 % - Akzent2 3 3 11" xfId="2372"/>
    <cellStyle name="20 % - Akzent2 3 3 11 2" xfId="3946"/>
    <cellStyle name="20 % - Akzent2 3 3 12" xfId="3201"/>
    <cellStyle name="20 % - Akzent2 3 3 12 2" xfId="3947"/>
    <cellStyle name="20 % - Akzent2 3 3 13" xfId="3944"/>
    <cellStyle name="20 % - Akzent2 3 3 13 2" xfId="8456"/>
    <cellStyle name="20 % - Akzent2 3 3 14" xfId="8457"/>
    <cellStyle name="20 % - Akzent2 3 3 14 2" xfId="8458"/>
    <cellStyle name="20 % - Akzent2 3 3 15" xfId="8459"/>
    <cellStyle name="20 % - Akzent2 3 3 15 2" xfId="8460"/>
    <cellStyle name="20 % - Akzent2 3 3 16" xfId="8461"/>
    <cellStyle name="20 % - Akzent2 3 3 17" xfId="8462"/>
    <cellStyle name="20 % - Akzent2 3 3 18" xfId="8463"/>
    <cellStyle name="20 % - Akzent2 3 3 19" xfId="8464"/>
    <cellStyle name="20 % - Akzent2 3 3 2" xfId="394"/>
    <cellStyle name="20 % - Akzent2 3 3 2 10" xfId="3202"/>
    <cellStyle name="20 % - Akzent2 3 3 2 10 2" xfId="3949"/>
    <cellStyle name="20 % - Akzent2 3 3 2 11" xfId="3948"/>
    <cellStyle name="20 % - Akzent2 3 3 2 11 2" xfId="8465"/>
    <cellStyle name="20 % - Akzent2 3 3 2 12" xfId="8466"/>
    <cellStyle name="20 % - Akzent2 3 3 2 12 2" xfId="8467"/>
    <cellStyle name="20 % - Akzent2 3 3 2 13" xfId="8468"/>
    <cellStyle name="20 % - Akzent2 3 3 2 14" xfId="8469"/>
    <cellStyle name="20 % - Akzent2 3 3 2 15" xfId="8470"/>
    <cellStyle name="20 % - Akzent2 3 3 2 16" xfId="8471"/>
    <cellStyle name="20 % - Akzent2 3 3 2 2" xfId="395"/>
    <cellStyle name="20 % - Akzent2 3 3 2 2 10" xfId="8472"/>
    <cellStyle name="20 % - Akzent2 3 3 2 2 10 2" xfId="8473"/>
    <cellStyle name="20 % - Akzent2 3 3 2 2 11" xfId="8474"/>
    <cellStyle name="20 % - Akzent2 3 3 2 2 12" xfId="8475"/>
    <cellStyle name="20 % - Akzent2 3 3 2 2 13" xfId="8476"/>
    <cellStyle name="20 % - Akzent2 3 3 2 2 2" xfId="396"/>
    <cellStyle name="20 % - Akzent2 3 3 2 2 2 2" xfId="3951"/>
    <cellStyle name="20 % - Akzent2 3 3 2 2 2 2 2" xfId="8477"/>
    <cellStyle name="20 % - Akzent2 3 3 2 2 2 3" xfId="8478"/>
    <cellStyle name="20 % - Akzent2 3 3 2 2 2 4" xfId="8479"/>
    <cellStyle name="20 % - Akzent2 3 3 2 2 3" xfId="397"/>
    <cellStyle name="20 % - Akzent2 3 3 2 2 3 2" xfId="3952"/>
    <cellStyle name="20 % - Akzent2 3 3 2 2 3 3" xfId="8480"/>
    <cellStyle name="20 % - Akzent2 3 3 2 2 4" xfId="398"/>
    <cellStyle name="20 % - Akzent2 3 3 2 2 4 2" xfId="3953"/>
    <cellStyle name="20 % - Akzent2 3 3 2 2 5" xfId="399"/>
    <cellStyle name="20 % - Akzent2 3 3 2 2 5 2" xfId="3954"/>
    <cellStyle name="20 % - Akzent2 3 3 2 2 6" xfId="2373"/>
    <cellStyle name="20 % - Akzent2 3 3 2 2 6 2" xfId="3955"/>
    <cellStyle name="20 % - Akzent2 3 3 2 2 7" xfId="2374"/>
    <cellStyle name="20 % - Akzent2 3 3 2 2 7 2" xfId="3956"/>
    <cellStyle name="20 % - Akzent2 3 3 2 2 8" xfId="3203"/>
    <cellStyle name="20 % - Akzent2 3 3 2 2 8 2" xfId="3957"/>
    <cellStyle name="20 % - Akzent2 3 3 2 2 9" xfId="3950"/>
    <cellStyle name="20 % - Akzent2 3 3 2 2 9 2" xfId="8481"/>
    <cellStyle name="20 % - Akzent2 3 3 2 3" xfId="400"/>
    <cellStyle name="20 % - Akzent2 3 3 2 3 2" xfId="3958"/>
    <cellStyle name="20 % - Akzent2 3 3 2 3 2 2" xfId="8482"/>
    <cellStyle name="20 % - Akzent2 3 3 2 3 3" xfId="8483"/>
    <cellStyle name="20 % - Akzent2 3 3 2 3 4" xfId="8484"/>
    <cellStyle name="20 % - Akzent2 3 3 2 4" xfId="401"/>
    <cellStyle name="20 % - Akzent2 3 3 2 4 2" xfId="3959"/>
    <cellStyle name="20 % - Akzent2 3 3 2 4 3" xfId="8485"/>
    <cellStyle name="20 % - Akzent2 3 3 2 5" xfId="402"/>
    <cellStyle name="20 % - Akzent2 3 3 2 5 2" xfId="3960"/>
    <cellStyle name="20 % - Akzent2 3 3 2 6" xfId="403"/>
    <cellStyle name="20 % - Akzent2 3 3 2 6 2" xfId="3961"/>
    <cellStyle name="20 % - Akzent2 3 3 2 7" xfId="404"/>
    <cellStyle name="20 % - Akzent2 3 3 2 7 2" xfId="3962"/>
    <cellStyle name="20 % - Akzent2 3 3 2 8" xfId="2375"/>
    <cellStyle name="20 % - Akzent2 3 3 2 8 2" xfId="3963"/>
    <cellStyle name="20 % - Akzent2 3 3 2 9" xfId="2376"/>
    <cellStyle name="20 % - Akzent2 3 3 2 9 2" xfId="3964"/>
    <cellStyle name="20 % - Akzent2 3 3 20" xfId="8486"/>
    <cellStyle name="20 % - Akzent2 3 3 21" xfId="8487"/>
    <cellStyle name="20 % - Akzent2 3 3 22" xfId="8488"/>
    <cellStyle name="20 % - Akzent2 3 3 3" xfId="405"/>
    <cellStyle name="20 % - Akzent2 3 3 3 10" xfId="8489"/>
    <cellStyle name="20 % - Akzent2 3 3 3 10 2" xfId="8490"/>
    <cellStyle name="20 % - Akzent2 3 3 3 11" xfId="8491"/>
    <cellStyle name="20 % - Akzent2 3 3 3 12" xfId="8492"/>
    <cellStyle name="20 % - Akzent2 3 3 3 13" xfId="8493"/>
    <cellStyle name="20 % - Akzent2 3 3 3 14" xfId="8494"/>
    <cellStyle name="20 % - Akzent2 3 3 3 2" xfId="406"/>
    <cellStyle name="20 % - Akzent2 3 3 3 2 2" xfId="3966"/>
    <cellStyle name="20 % - Akzent2 3 3 3 2 2 2" xfId="8495"/>
    <cellStyle name="20 % - Akzent2 3 3 3 2 3" xfId="8496"/>
    <cellStyle name="20 % - Akzent2 3 3 3 2 4" xfId="8497"/>
    <cellStyle name="20 % - Akzent2 3 3 3 3" xfId="407"/>
    <cellStyle name="20 % - Akzent2 3 3 3 3 2" xfId="3967"/>
    <cellStyle name="20 % - Akzent2 3 3 3 3 3" xfId="8498"/>
    <cellStyle name="20 % - Akzent2 3 3 3 4" xfId="408"/>
    <cellStyle name="20 % - Akzent2 3 3 3 4 2" xfId="3968"/>
    <cellStyle name="20 % - Akzent2 3 3 3 5" xfId="409"/>
    <cellStyle name="20 % - Akzent2 3 3 3 5 2" xfId="3969"/>
    <cellStyle name="20 % - Akzent2 3 3 3 6" xfId="2377"/>
    <cellStyle name="20 % - Akzent2 3 3 3 6 2" xfId="3970"/>
    <cellStyle name="20 % - Akzent2 3 3 3 7" xfId="2378"/>
    <cellStyle name="20 % - Akzent2 3 3 3 7 2" xfId="3971"/>
    <cellStyle name="20 % - Akzent2 3 3 3 8" xfId="3204"/>
    <cellStyle name="20 % - Akzent2 3 3 3 8 2" xfId="3972"/>
    <cellStyle name="20 % - Akzent2 3 3 3 9" xfId="3965"/>
    <cellStyle name="20 % - Akzent2 3 3 3 9 2" xfId="8499"/>
    <cellStyle name="20 % - Akzent2 3 3 4" xfId="410"/>
    <cellStyle name="20 % - Akzent2 3 3 4 2" xfId="3973"/>
    <cellStyle name="20 % - Akzent2 3 3 4 2 2" xfId="8500"/>
    <cellStyle name="20 % - Akzent2 3 3 4 3" xfId="8501"/>
    <cellStyle name="20 % - Akzent2 3 3 4 4" xfId="8502"/>
    <cellStyle name="20 % - Akzent2 3 3 4 5" xfId="8503"/>
    <cellStyle name="20 % - Akzent2 3 3 5" xfId="411"/>
    <cellStyle name="20 % - Akzent2 3 3 5 2" xfId="3974"/>
    <cellStyle name="20 % - Akzent2 3 3 5 3" xfId="8504"/>
    <cellStyle name="20 % - Akzent2 3 3 5 4" xfId="8505"/>
    <cellStyle name="20 % - Akzent2 3 3 6" xfId="412"/>
    <cellStyle name="20 % - Akzent2 3 3 6 2" xfId="3975"/>
    <cellStyle name="20 % - Akzent2 3 3 6 3" xfId="8506"/>
    <cellStyle name="20 % - Akzent2 3 3 7" xfId="413"/>
    <cellStyle name="20 % - Akzent2 3 3 7 2" xfId="3976"/>
    <cellStyle name="20 % - Akzent2 3 3 7 3" xfId="8507"/>
    <cellStyle name="20 % - Akzent2 3 3 8" xfId="414"/>
    <cellStyle name="20 % - Akzent2 3 3 8 2" xfId="3977"/>
    <cellStyle name="20 % - Akzent2 3 3 8 3" xfId="8508"/>
    <cellStyle name="20 % - Akzent2 3 3 9" xfId="2379"/>
    <cellStyle name="20 % - Akzent2 3 3 9 2" xfId="3978"/>
    <cellStyle name="20 % - Akzent2 3 3 9 3" xfId="8509"/>
    <cellStyle name="20 % - Akzent2 3 4" xfId="415"/>
    <cellStyle name="20 % - Akzent2 3 4 10" xfId="3205"/>
    <cellStyle name="20 % - Akzent2 3 4 10 2" xfId="3980"/>
    <cellStyle name="20 % - Akzent2 3 4 11" xfId="3979"/>
    <cellStyle name="20 % - Akzent2 3 4 11 2" xfId="8510"/>
    <cellStyle name="20 % - Akzent2 3 4 12" xfId="8511"/>
    <cellStyle name="20 % - Akzent2 3 4 12 2" xfId="8512"/>
    <cellStyle name="20 % - Akzent2 3 4 13" xfId="8513"/>
    <cellStyle name="20 % - Akzent2 3 4 14" xfId="8514"/>
    <cellStyle name="20 % - Akzent2 3 4 15" xfId="8515"/>
    <cellStyle name="20 % - Akzent2 3 4 16" xfId="8516"/>
    <cellStyle name="20 % - Akzent2 3 4 17" xfId="8517"/>
    <cellStyle name="20 % - Akzent2 3 4 18" xfId="8518"/>
    <cellStyle name="20 % - Akzent2 3 4 19" xfId="8519"/>
    <cellStyle name="20 % - Akzent2 3 4 2" xfId="416"/>
    <cellStyle name="20 % - Akzent2 3 4 2 10" xfId="8520"/>
    <cellStyle name="20 % - Akzent2 3 4 2 10 2" xfId="8521"/>
    <cellStyle name="20 % - Akzent2 3 4 2 11" xfId="8522"/>
    <cellStyle name="20 % - Akzent2 3 4 2 12" xfId="8523"/>
    <cellStyle name="20 % - Akzent2 3 4 2 13" xfId="8524"/>
    <cellStyle name="20 % - Akzent2 3 4 2 2" xfId="417"/>
    <cellStyle name="20 % - Akzent2 3 4 2 2 2" xfId="3982"/>
    <cellStyle name="20 % - Akzent2 3 4 2 2 2 2" xfId="8525"/>
    <cellStyle name="20 % - Akzent2 3 4 2 2 3" xfId="8526"/>
    <cellStyle name="20 % - Akzent2 3 4 2 2 4" xfId="8527"/>
    <cellStyle name="20 % - Akzent2 3 4 2 3" xfId="418"/>
    <cellStyle name="20 % - Akzent2 3 4 2 3 2" xfId="3983"/>
    <cellStyle name="20 % - Akzent2 3 4 2 3 3" xfId="8528"/>
    <cellStyle name="20 % - Akzent2 3 4 2 4" xfId="419"/>
    <cellStyle name="20 % - Akzent2 3 4 2 4 2" xfId="3984"/>
    <cellStyle name="20 % - Akzent2 3 4 2 5" xfId="420"/>
    <cellStyle name="20 % - Akzent2 3 4 2 5 2" xfId="3985"/>
    <cellStyle name="20 % - Akzent2 3 4 2 6" xfId="2380"/>
    <cellStyle name="20 % - Akzent2 3 4 2 6 2" xfId="3986"/>
    <cellStyle name="20 % - Akzent2 3 4 2 7" xfId="2381"/>
    <cellStyle name="20 % - Akzent2 3 4 2 7 2" xfId="3987"/>
    <cellStyle name="20 % - Akzent2 3 4 2 8" xfId="3206"/>
    <cellStyle name="20 % - Akzent2 3 4 2 8 2" xfId="3988"/>
    <cellStyle name="20 % - Akzent2 3 4 2 9" xfId="3981"/>
    <cellStyle name="20 % - Akzent2 3 4 2 9 2" xfId="8529"/>
    <cellStyle name="20 % - Akzent2 3 4 3" xfId="421"/>
    <cellStyle name="20 % - Akzent2 3 4 3 2" xfId="3989"/>
    <cellStyle name="20 % - Akzent2 3 4 3 2 2" xfId="8530"/>
    <cellStyle name="20 % - Akzent2 3 4 3 3" xfId="8531"/>
    <cellStyle name="20 % - Akzent2 3 4 3 4" xfId="8532"/>
    <cellStyle name="20 % - Akzent2 3 4 4" xfId="422"/>
    <cellStyle name="20 % - Akzent2 3 4 4 2" xfId="3990"/>
    <cellStyle name="20 % - Akzent2 3 4 4 3" xfId="8533"/>
    <cellStyle name="20 % - Akzent2 3 4 5" xfId="423"/>
    <cellStyle name="20 % - Akzent2 3 4 5 2" xfId="3991"/>
    <cellStyle name="20 % - Akzent2 3 4 6" xfId="424"/>
    <cellStyle name="20 % - Akzent2 3 4 6 2" xfId="3992"/>
    <cellStyle name="20 % - Akzent2 3 4 7" xfId="425"/>
    <cellStyle name="20 % - Akzent2 3 4 7 2" xfId="3993"/>
    <cellStyle name="20 % - Akzent2 3 4 8" xfId="2382"/>
    <cellStyle name="20 % - Akzent2 3 4 8 2" xfId="3994"/>
    <cellStyle name="20 % - Akzent2 3 4 9" xfId="2383"/>
    <cellStyle name="20 % - Akzent2 3 4 9 2" xfId="3995"/>
    <cellStyle name="20 % - Akzent2 3 5" xfId="426"/>
    <cellStyle name="20 % - Akzent2 3 5 10" xfId="3996"/>
    <cellStyle name="20 % - Akzent2 3 5 10 2" xfId="8534"/>
    <cellStyle name="20 % - Akzent2 3 5 11" xfId="8535"/>
    <cellStyle name="20 % - Akzent2 3 5 11 2" xfId="8536"/>
    <cellStyle name="20 % - Akzent2 3 5 12" xfId="8537"/>
    <cellStyle name="20 % - Akzent2 3 5 13" xfId="8538"/>
    <cellStyle name="20 % - Akzent2 3 5 14" xfId="8539"/>
    <cellStyle name="20 % - Akzent2 3 5 15" xfId="8540"/>
    <cellStyle name="20 % - Akzent2 3 5 16" xfId="8541"/>
    <cellStyle name="20 % - Akzent2 3 5 17" xfId="8542"/>
    <cellStyle name="20 % - Akzent2 3 5 18" xfId="8543"/>
    <cellStyle name="20 % - Akzent2 3 5 2" xfId="427"/>
    <cellStyle name="20 % - Akzent2 3 5 2 2" xfId="3997"/>
    <cellStyle name="20 % - Akzent2 3 5 2 2 2" xfId="8544"/>
    <cellStyle name="20 % - Akzent2 3 5 2 3" xfId="8545"/>
    <cellStyle name="20 % - Akzent2 3 5 2 4" xfId="8546"/>
    <cellStyle name="20 % - Akzent2 3 5 3" xfId="428"/>
    <cellStyle name="20 % - Akzent2 3 5 3 2" xfId="3998"/>
    <cellStyle name="20 % - Akzent2 3 5 3 3" xfId="8547"/>
    <cellStyle name="20 % - Akzent2 3 5 4" xfId="429"/>
    <cellStyle name="20 % - Akzent2 3 5 4 2" xfId="3999"/>
    <cellStyle name="20 % - Akzent2 3 5 5" xfId="430"/>
    <cellStyle name="20 % - Akzent2 3 5 5 2" xfId="4000"/>
    <cellStyle name="20 % - Akzent2 3 5 6" xfId="431"/>
    <cellStyle name="20 % - Akzent2 3 5 6 2" xfId="4001"/>
    <cellStyle name="20 % - Akzent2 3 5 7" xfId="2384"/>
    <cellStyle name="20 % - Akzent2 3 5 7 2" xfId="4002"/>
    <cellStyle name="20 % - Akzent2 3 5 8" xfId="2385"/>
    <cellStyle name="20 % - Akzent2 3 5 8 2" xfId="4003"/>
    <cellStyle name="20 % - Akzent2 3 5 9" xfId="3207"/>
    <cellStyle name="20 % - Akzent2 3 5 9 2" xfId="4004"/>
    <cellStyle name="20 % - Akzent2 3 6" xfId="432"/>
    <cellStyle name="20 % - Akzent2 3 6 2" xfId="4005"/>
    <cellStyle name="20 % - Akzent2 3 6 2 2" xfId="8548"/>
    <cellStyle name="20 % - Akzent2 3 6 3" xfId="8549"/>
    <cellStyle name="20 % - Akzent2 3 6 4" xfId="8550"/>
    <cellStyle name="20 % - Akzent2 3 6 5" xfId="8551"/>
    <cellStyle name="20 % - Akzent2 3 6 6" xfId="8552"/>
    <cellStyle name="20 % - Akzent2 3 6 7" xfId="8553"/>
    <cellStyle name="20 % - Akzent2 3 6 8" xfId="8554"/>
    <cellStyle name="20 % - Akzent2 3 7" xfId="433"/>
    <cellStyle name="20 % - Akzent2 3 7 2" xfId="4006"/>
    <cellStyle name="20 % - Akzent2 3 7 3" xfId="8555"/>
    <cellStyle name="20 % - Akzent2 3 7 4" xfId="8556"/>
    <cellStyle name="20 % - Akzent2 3 7 5" xfId="8557"/>
    <cellStyle name="20 % - Akzent2 3 7 6" xfId="8558"/>
    <cellStyle name="20 % - Akzent2 3 7 7" xfId="8559"/>
    <cellStyle name="20 % - Akzent2 3 8" xfId="434"/>
    <cellStyle name="20 % - Akzent2 3 8 2" xfId="4007"/>
    <cellStyle name="20 % - Akzent2 3 8 3" xfId="8560"/>
    <cellStyle name="20 % - Akzent2 3 8 4" xfId="8561"/>
    <cellStyle name="20 % - Akzent2 3 8 5" xfId="8562"/>
    <cellStyle name="20 % - Akzent2 3 9" xfId="435"/>
    <cellStyle name="20 % - Akzent2 3 9 2" xfId="4008"/>
    <cellStyle name="20 % - Akzent2 3 9 3" xfId="8563"/>
    <cellStyle name="20 % - Akzent2 3 9 4" xfId="8564"/>
    <cellStyle name="20 % - Akzent2 3 9 5" xfId="8565"/>
    <cellStyle name="20 % - Akzent2 4" xfId="436"/>
    <cellStyle name="20 % - Akzent2 4 10" xfId="2386"/>
    <cellStyle name="20 % - Akzent2 4 10 2" xfId="4010"/>
    <cellStyle name="20 % - Akzent2 4 11" xfId="3208"/>
    <cellStyle name="20 % - Akzent2 4 11 2" xfId="4011"/>
    <cellStyle name="20 % - Akzent2 4 12" xfId="4009"/>
    <cellStyle name="20 % - Akzent2 4 12 2" xfId="8566"/>
    <cellStyle name="20 % - Akzent2 4 13" xfId="8567"/>
    <cellStyle name="20 % - Akzent2 4 13 2" xfId="8568"/>
    <cellStyle name="20 % - Akzent2 4 14" xfId="8569"/>
    <cellStyle name="20 % - Akzent2 4 14 2" xfId="8570"/>
    <cellStyle name="20 % - Akzent2 4 15" xfId="8571"/>
    <cellStyle name="20 % - Akzent2 4 16" xfId="8572"/>
    <cellStyle name="20 % - Akzent2 4 17" xfId="8573"/>
    <cellStyle name="20 % - Akzent2 4 18" xfId="8574"/>
    <cellStyle name="20 % - Akzent2 4 2" xfId="437"/>
    <cellStyle name="20 % - Akzent2 4 2 2" xfId="3209"/>
    <cellStyle name="20 % - Akzent2 4 2 2 2" xfId="4013"/>
    <cellStyle name="20 % - Akzent2 4 2 2 3" xfId="8575"/>
    <cellStyle name="20 % - Akzent2 4 2 3" xfId="4012"/>
    <cellStyle name="20 % - Akzent2 4 2 4" xfId="8576"/>
    <cellStyle name="20 % - Akzent2 4 2 5" xfId="8577"/>
    <cellStyle name="20 % - Akzent2 4 3" xfId="438"/>
    <cellStyle name="20 % - Akzent2 4 3 2" xfId="4014"/>
    <cellStyle name="20 % - Akzent2 4 3 3" xfId="8578"/>
    <cellStyle name="20 % - Akzent2 4 4" xfId="439"/>
    <cellStyle name="20 % - Akzent2 4 4 2" xfId="4015"/>
    <cellStyle name="20 % - Akzent2 4 5" xfId="440"/>
    <cellStyle name="20 % - Akzent2 4 5 2" xfId="4016"/>
    <cellStyle name="20 % - Akzent2 4 6" xfId="441"/>
    <cellStyle name="20 % - Akzent2 4 6 2" xfId="4017"/>
    <cellStyle name="20 % - Akzent2 4 7" xfId="2387"/>
    <cellStyle name="20 % - Akzent2 4 7 2" xfId="4018"/>
    <cellStyle name="20 % - Akzent2 4 8" xfId="2388"/>
    <cellStyle name="20 % - Akzent2 4 8 2" xfId="4019"/>
    <cellStyle name="20 % - Akzent2 4 9" xfId="2389"/>
    <cellStyle name="20 % - Akzent2 5" xfId="3210"/>
    <cellStyle name="20 % - Akzent2 5 2" xfId="4020"/>
    <cellStyle name="20 % - Akzent2 5 2 2" xfId="8579"/>
    <cellStyle name="20 % - Akzent2 5 2 2 2" xfId="8580"/>
    <cellStyle name="20 % - Akzent2 5 2 3" xfId="8581"/>
    <cellStyle name="20 % - Akzent2 5 2 4" xfId="8582"/>
    <cellStyle name="20 % - Akzent2 5 3" xfId="8583"/>
    <cellStyle name="20 % - Akzent2 5 3 2" xfId="8584"/>
    <cellStyle name="20 % - Akzent2 5 3 3" xfId="8585"/>
    <cellStyle name="20 % - Akzent2 5 4" xfId="8586"/>
    <cellStyle name="20 % - Akzent2 5 5" xfId="8587"/>
    <cellStyle name="20 % - Akzent2 5 6" xfId="8588"/>
    <cellStyle name="20 % - Akzent2 6" xfId="3211"/>
    <cellStyle name="20 % - Akzent2 6 2" xfId="4021"/>
    <cellStyle name="20 % - Akzent2 6 2 2" xfId="8589"/>
    <cellStyle name="20 % - Akzent2 6 2 2 2" xfId="8590"/>
    <cellStyle name="20 % - Akzent2 6 2 3" xfId="8591"/>
    <cellStyle name="20 % - Akzent2 6 2 4" xfId="8592"/>
    <cellStyle name="20 % - Akzent2 6 3" xfId="8593"/>
    <cellStyle name="20 % - Akzent2 6 3 2" xfId="8594"/>
    <cellStyle name="20 % - Akzent2 6 3 3" xfId="8595"/>
    <cellStyle name="20 % - Akzent2 6 4" xfId="8596"/>
    <cellStyle name="20 % - Akzent2 6 5" xfId="8597"/>
    <cellStyle name="20 % - Akzent2 6 6" xfId="8598"/>
    <cellStyle name="20 % - Akzent2 7" xfId="8599"/>
    <cellStyle name="20 % - Akzent2 7 2" xfId="8600"/>
    <cellStyle name="20 % - Akzent2 7 2 2" xfId="8601"/>
    <cellStyle name="20 % - Akzent2 7 2 2 2" xfId="8602"/>
    <cellStyle name="20 % - Akzent2 7 2 3" xfId="8603"/>
    <cellStyle name="20 % - Akzent2 7 2 4" xfId="8604"/>
    <cellStyle name="20 % - Akzent2 7 3" xfId="8605"/>
    <cellStyle name="20 % - Akzent2 7 3 2" xfId="8606"/>
    <cellStyle name="20 % - Akzent2 7 4" xfId="8607"/>
    <cellStyle name="20 % - Akzent2 7 5" xfId="8608"/>
    <cellStyle name="20 % - Akzent2 8" xfId="8609"/>
    <cellStyle name="20 % - Akzent3 2" xfId="12"/>
    <cellStyle name="20 % - Akzent3 2 10" xfId="443"/>
    <cellStyle name="20 % - Akzent3 2 10 2" xfId="4023"/>
    <cellStyle name="20 % - Akzent3 2 10 3" xfId="8610"/>
    <cellStyle name="20 % - Akzent3 2 10 4" xfId="8611"/>
    <cellStyle name="20 % - Akzent3 2 10 5" xfId="8612"/>
    <cellStyle name="20 % - Akzent3 2 10 6" xfId="8613"/>
    <cellStyle name="20 % - Akzent3 2 11" xfId="444"/>
    <cellStyle name="20 % - Akzent3 2 11 2" xfId="4024"/>
    <cellStyle name="20 % - Akzent3 2 11 3" xfId="8614"/>
    <cellStyle name="20 % - Akzent3 2 11 4" xfId="8615"/>
    <cellStyle name="20 % - Akzent3 2 11 5" xfId="8616"/>
    <cellStyle name="20 % - Akzent3 2 11 6" xfId="8617"/>
    <cellStyle name="20 % - Akzent3 2 12" xfId="445"/>
    <cellStyle name="20 % - Akzent3 2 12 2" xfId="4025"/>
    <cellStyle name="20 % - Akzent3 2 12 3" xfId="8618"/>
    <cellStyle name="20 % - Akzent3 2 12 4" xfId="8619"/>
    <cellStyle name="20 % - Akzent3 2 12 5" xfId="8620"/>
    <cellStyle name="20 % - Akzent3 2 12 6" xfId="8621"/>
    <cellStyle name="20 % - Akzent3 2 13" xfId="446"/>
    <cellStyle name="20 % - Akzent3 2 13 2" xfId="4026"/>
    <cellStyle name="20 % - Akzent3 2 13 3" xfId="8622"/>
    <cellStyle name="20 % - Akzent3 2 13 4" xfId="8623"/>
    <cellStyle name="20 % - Akzent3 2 13 5" xfId="8624"/>
    <cellStyle name="20 % - Akzent3 2 13 6" xfId="8625"/>
    <cellStyle name="20 % - Akzent3 2 14" xfId="447"/>
    <cellStyle name="20 % - Akzent3 2 14 2" xfId="4027"/>
    <cellStyle name="20 % - Akzent3 2 14 3" xfId="8626"/>
    <cellStyle name="20 % - Akzent3 2 14 4" xfId="8627"/>
    <cellStyle name="20 % - Akzent3 2 14 5" xfId="8628"/>
    <cellStyle name="20 % - Akzent3 2 14 6" xfId="8629"/>
    <cellStyle name="20 % - Akzent3 2 15" xfId="448"/>
    <cellStyle name="20 % - Akzent3 2 15 2" xfId="4028"/>
    <cellStyle name="20 % - Akzent3 2 15 3" xfId="8630"/>
    <cellStyle name="20 % - Akzent3 2 15 4" xfId="8631"/>
    <cellStyle name="20 % - Akzent3 2 15 5" xfId="8632"/>
    <cellStyle name="20 % - Akzent3 2 15 6" xfId="8633"/>
    <cellStyle name="20 % - Akzent3 2 16" xfId="2390"/>
    <cellStyle name="20 % - Akzent3 2 16 2" xfId="4029"/>
    <cellStyle name="20 % - Akzent3 2 16 3" xfId="8634"/>
    <cellStyle name="20 % - Akzent3 2 16 4" xfId="8635"/>
    <cellStyle name="20 % - Akzent3 2 16 5" xfId="8636"/>
    <cellStyle name="20 % - Akzent3 2 16 6" xfId="8637"/>
    <cellStyle name="20 % - Akzent3 2 17" xfId="2391"/>
    <cellStyle name="20 % - Akzent3 2 17 2" xfId="4030"/>
    <cellStyle name="20 % - Akzent3 2 17 3" xfId="8638"/>
    <cellStyle name="20 % - Akzent3 2 17 4" xfId="8639"/>
    <cellStyle name="20 % - Akzent3 2 17 5" xfId="8640"/>
    <cellStyle name="20 % - Akzent3 2 17 6" xfId="8641"/>
    <cellStyle name="20 % - Akzent3 2 18" xfId="2392"/>
    <cellStyle name="20 % - Akzent3 2 18 2" xfId="4031"/>
    <cellStyle name="20 % - Akzent3 2 18 3" xfId="8642"/>
    <cellStyle name="20 % - Akzent3 2 18 4" xfId="8643"/>
    <cellStyle name="20 % - Akzent3 2 18 5" xfId="8644"/>
    <cellStyle name="20 % - Akzent3 2 18 6" xfId="8645"/>
    <cellStyle name="20 % - Akzent3 2 19" xfId="2393"/>
    <cellStyle name="20 % - Akzent3 2 19 2" xfId="4032"/>
    <cellStyle name="20 % - Akzent3 2 19 3" xfId="8646"/>
    <cellStyle name="20 % - Akzent3 2 19 4" xfId="8647"/>
    <cellStyle name="20 % - Akzent3 2 19 5" xfId="8648"/>
    <cellStyle name="20 % - Akzent3 2 19 6" xfId="8649"/>
    <cellStyle name="20 % - Akzent3 2 2" xfId="449"/>
    <cellStyle name="20 % - Akzent3 2 2 10" xfId="2394"/>
    <cellStyle name="20 % - Akzent3 2 2 10 2" xfId="4034"/>
    <cellStyle name="20 % - Akzent3 2 2 10 3" xfId="8650"/>
    <cellStyle name="20 % - Akzent3 2 2 10 4" xfId="8651"/>
    <cellStyle name="20 % - Akzent3 2 2 10 5" xfId="8652"/>
    <cellStyle name="20 % - Akzent3 2 2 10 6" xfId="8653"/>
    <cellStyle name="20 % - Akzent3 2 2 11" xfId="2395"/>
    <cellStyle name="20 % - Akzent3 2 2 11 2" xfId="4035"/>
    <cellStyle name="20 % - Akzent3 2 2 11 3" xfId="8654"/>
    <cellStyle name="20 % - Akzent3 2 2 11 4" xfId="8655"/>
    <cellStyle name="20 % - Akzent3 2 2 11 5" xfId="8656"/>
    <cellStyle name="20 % - Akzent3 2 2 11 6" xfId="8657"/>
    <cellStyle name="20 % - Akzent3 2 2 12" xfId="2396"/>
    <cellStyle name="20 % - Akzent3 2 2 12 2" xfId="4036"/>
    <cellStyle name="20 % - Akzent3 2 2 12 3" xfId="8658"/>
    <cellStyle name="20 % - Akzent3 2 2 12 4" xfId="8659"/>
    <cellStyle name="20 % - Akzent3 2 2 12 5" xfId="8660"/>
    <cellStyle name="20 % - Akzent3 2 2 12 6" xfId="8661"/>
    <cellStyle name="20 % - Akzent3 2 2 13" xfId="2397"/>
    <cellStyle name="20 % - Akzent3 2 2 13 2" xfId="4037"/>
    <cellStyle name="20 % - Akzent3 2 2 13 3" xfId="8662"/>
    <cellStyle name="20 % - Akzent3 2 2 13 4" xfId="8663"/>
    <cellStyle name="20 % - Akzent3 2 2 13 5" xfId="8664"/>
    <cellStyle name="20 % - Akzent3 2 2 13 6" xfId="8665"/>
    <cellStyle name="20 % - Akzent3 2 2 14" xfId="3212"/>
    <cellStyle name="20 % - Akzent3 2 2 14 2" xfId="4038"/>
    <cellStyle name="20 % - Akzent3 2 2 14 3" xfId="8666"/>
    <cellStyle name="20 % - Akzent3 2 2 14 4" xfId="8667"/>
    <cellStyle name="20 % - Akzent3 2 2 14 5" xfId="8668"/>
    <cellStyle name="20 % - Akzent3 2 2 14 6" xfId="8669"/>
    <cellStyle name="20 % - Akzent3 2 2 15" xfId="4033"/>
    <cellStyle name="20 % - Akzent3 2 2 15 2" xfId="8670"/>
    <cellStyle name="20 % - Akzent3 2 2 15 3" xfId="8671"/>
    <cellStyle name="20 % - Akzent3 2 2 15 4" xfId="8672"/>
    <cellStyle name="20 % - Akzent3 2 2 15 5" xfId="8673"/>
    <cellStyle name="20 % - Akzent3 2 2 15 6" xfId="8674"/>
    <cellStyle name="20 % - Akzent3 2 2 16" xfId="8675"/>
    <cellStyle name="20 % - Akzent3 2 2 16 2" xfId="8676"/>
    <cellStyle name="20 % - Akzent3 2 2 16 3" xfId="8677"/>
    <cellStyle name="20 % - Akzent3 2 2 16 4" xfId="8678"/>
    <cellStyle name="20 % - Akzent3 2 2 16 5" xfId="8679"/>
    <cellStyle name="20 % - Akzent3 2 2 16 6" xfId="8680"/>
    <cellStyle name="20 % - Akzent3 2 2 17" xfId="8681"/>
    <cellStyle name="20 % - Akzent3 2 2 17 2" xfId="8682"/>
    <cellStyle name="20 % - Akzent3 2 2 17 3" xfId="8683"/>
    <cellStyle name="20 % - Akzent3 2 2 17 4" xfId="8684"/>
    <cellStyle name="20 % - Akzent3 2 2 17 5" xfId="8685"/>
    <cellStyle name="20 % - Akzent3 2 2 17 6" xfId="8686"/>
    <cellStyle name="20 % - Akzent3 2 2 18" xfId="8687"/>
    <cellStyle name="20 % - Akzent3 2 2 18 2" xfId="8688"/>
    <cellStyle name="20 % - Akzent3 2 2 18 3" xfId="8689"/>
    <cellStyle name="20 % - Akzent3 2 2 18 4" xfId="8690"/>
    <cellStyle name="20 % - Akzent3 2 2 18 5" xfId="8691"/>
    <cellStyle name="20 % - Akzent3 2 2 19" xfId="8692"/>
    <cellStyle name="20 % - Akzent3 2 2 19 2" xfId="8693"/>
    <cellStyle name="20 % - Akzent3 2 2 19 3" xfId="8694"/>
    <cellStyle name="20 % - Akzent3 2 2 19 4" xfId="8695"/>
    <cellStyle name="20 % - Akzent3 2 2 19 5" xfId="8696"/>
    <cellStyle name="20 % - Akzent3 2 2 2" xfId="450"/>
    <cellStyle name="20 % - Akzent3 2 2 2 10" xfId="2398"/>
    <cellStyle name="20 % - Akzent3 2 2 2 10 2" xfId="4040"/>
    <cellStyle name="20 % - Akzent3 2 2 2 10 3" xfId="8697"/>
    <cellStyle name="20 % - Akzent3 2 2 2 10 4" xfId="8698"/>
    <cellStyle name="20 % - Akzent3 2 2 2 10 5" xfId="8699"/>
    <cellStyle name="20 % - Akzent3 2 2 2 11" xfId="3213"/>
    <cellStyle name="20 % - Akzent3 2 2 2 11 2" xfId="4041"/>
    <cellStyle name="20 % - Akzent3 2 2 2 11 3" xfId="8700"/>
    <cellStyle name="20 % - Akzent3 2 2 2 11 4" xfId="8701"/>
    <cellStyle name="20 % - Akzent3 2 2 2 11 5" xfId="8702"/>
    <cellStyle name="20 % - Akzent3 2 2 2 12" xfId="4039"/>
    <cellStyle name="20 % - Akzent3 2 2 2 12 2" xfId="8703"/>
    <cellStyle name="20 % - Akzent3 2 2 2 12 3" xfId="8704"/>
    <cellStyle name="20 % - Akzent3 2 2 2 12 4" xfId="8705"/>
    <cellStyle name="20 % - Akzent3 2 2 2 12 5" xfId="8706"/>
    <cellStyle name="20 % - Akzent3 2 2 2 13" xfId="8707"/>
    <cellStyle name="20 % - Akzent3 2 2 2 13 2" xfId="8708"/>
    <cellStyle name="20 % - Akzent3 2 2 2 13 3" xfId="8709"/>
    <cellStyle name="20 % - Akzent3 2 2 2 13 4" xfId="8710"/>
    <cellStyle name="20 % - Akzent3 2 2 2 13 5" xfId="8711"/>
    <cellStyle name="20 % - Akzent3 2 2 2 14" xfId="8712"/>
    <cellStyle name="20 % - Akzent3 2 2 2 14 2" xfId="8713"/>
    <cellStyle name="20 % - Akzent3 2 2 2 14 3" xfId="8714"/>
    <cellStyle name="20 % - Akzent3 2 2 2 14 4" xfId="8715"/>
    <cellStyle name="20 % - Akzent3 2 2 2 15" xfId="8716"/>
    <cellStyle name="20 % - Akzent3 2 2 2 15 2" xfId="8717"/>
    <cellStyle name="20 % - Akzent3 2 2 2 16" xfId="8718"/>
    <cellStyle name="20 % - Akzent3 2 2 2 16 2" xfId="8719"/>
    <cellStyle name="20 % - Akzent3 2 2 2 17" xfId="8720"/>
    <cellStyle name="20 % - Akzent3 2 2 2 17 2" xfId="8721"/>
    <cellStyle name="20 % - Akzent3 2 2 2 18" xfId="8722"/>
    <cellStyle name="20 % - Akzent3 2 2 2 18 2" xfId="8723"/>
    <cellStyle name="20 % - Akzent3 2 2 2 19" xfId="8724"/>
    <cellStyle name="20 % - Akzent3 2 2 2 19 2" xfId="8725"/>
    <cellStyle name="20 % - Akzent3 2 2 2 2" xfId="451"/>
    <cellStyle name="20 % - Akzent3 2 2 2 2 10" xfId="4042"/>
    <cellStyle name="20 % - Akzent3 2 2 2 2 10 2" xfId="8726"/>
    <cellStyle name="20 % - Akzent3 2 2 2 2 10 3" xfId="8727"/>
    <cellStyle name="20 % - Akzent3 2 2 2 2 10 4" xfId="8728"/>
    <cellStyle name="20 % - Akzent3 2 2 2 2 10 5" xfId="8729"/>
    <cellStyle name="20 % - Akzent3 2 2 2 2 11" xfId="8730"/>
    <cellStyle name="20 % - Akzent3 2 2 2 2 11 2" xfId="8731"/>
    <cellStyle name="20 % - Akzent3 2 2 2 2 11 3" xfId="8732"/>
    <cellStyle name="20 % - Akzent3 2 2 2 2 11 4" xfId="8733"/>
    <cellStyle name="20 % - Akzent3 2 2 2 2 12" xfId="8734"/>
    <cellStyle name="20 % - Akzent3 2 2 2 2 12 2" xfId="8735"/>
    <cellStyle name="20 % - Akzent3 2 2 2 2 13" xfId="8736"/>
    <cellStyle name="20 % - Akzent3 2 2 2 2 13 2" xfId="8737"/>
    <cellStyle name="20 % - Akzent3 2 2 2 2 14" xfId="8738"/>
    <cellStyle name="20 % - Akzent3 2 2 2 2 14 2" xfId="8739"/>
    <cellStyle name="20 % - Akzent3 2 2 2 2 15" xfId="8740"/>
    <cellStyle name="20 % - Akzent3 2 2 2 2 15 2" xfId="8741"/>
    <cellStyle name="20 % - Akzent3 2 2 2 2 16" xfId="8742"/>
    <cellStyle name="20 % - Akzent3 2 2 2 2 16 2" xfId="8743"/>
    <cellStyle name="20 % - Akzent3 2 2 2 2 17" xfId="8744"/>
    <cellStyle name="20 % - Akzent3 2 2 2 2 17 2" xfId="8745"/>
    <cellStyle name="20 % - Akzent3 2 2 2 2 18" xfId="8746"/>
    <cellStyle name="20 % - Akzent3 2 2 2 2 19" xfId="8747"/>
    <cellStyle name="20 % - Akzent3 2 2 2 2 2" xfId="452"/>
    <cellStyle name="20 % - Akzent3 2 2 2 2 2 2" xfId="4043"/>
    <cellStyle name="20 % - Akzent3 2 2 2 2 2 2 2" xfId="8748"/>
    <cellStyle name="20 % - Akzent3 2 2 2 2 2 3" xfId="8749"/>
    <cellStyle name="20 % - Akzent3 2 2 2 2 2 4" xfId="8750"/>
    <cellStyle name="20 % - Akzent3 2 2 2 2 2 5" xfId="8751"/>
    <cellStyle name="20 % - Akzent3 2 2 2 2 2 6" xfId="8752"/>
    <cellStyle name="20 % - Akzent3 2 2 2 2 2 7" xfId="8753"/>
    <cellStyle name="20 % - Akzent3 2 2 2 2 2 8" xfId="8754"/>
    <cellStyle name="20 % - Akzent3 2 2 2 2 20" xfId="8755"/>
    <cellStyle name="20 % - Akzent3 2 2 2 2 21" xfId="8756"/>
    <cellStyle name="20 % - Akzent3 2 2 2 2 3" xfId="453"/>
    <cellStyle name="20 % - Akzent3 2 2 2 2 3 2" xfId="4044"/>
    <cellStyle name="20 % - Akzent3 2 2 2 2 3 3" xfId="8757"/>
    <cellStyle name="20 % - Akzent3 2 2 2 2 3 4" xfId="8758"/>
    <cellStyle name="20 % - Akzent3 2 2 2 2 3 5" xfId="8759"/>
    <cellStyle name="20 % - Akzent3 2 2 2 2 3 6" xfId="8760"/>
    <cellStyle name="20 % - Akzent3 2 2 2 2 3 7" xfId="8761"/>
    <cellStyle name="20 % - Akzent3 2 2 2 2 4" xfId="454"/>
    <cellStyle name="20 % - Akzent3 2 2 2 2 4 2" xfId="4045"/>
    <cellStyle name="20 % - Akzent3 2 2 2 2 4 3" xfId="8762"/>
    <cellStyle name="20 % - Akzent3 2 2 2 2 4 4" xfId="8763"/>
    <cellStyle name="20 % - Akzent3 2 2 2 2 4 5" xfId="8764"/>
    <cellStyle name="20 % - Akzent3 2 2 2 2 4 6" xfId="8765"/>
    <cellStyle name="20 % - Akzent3 2 2 2 2 5" xfId="455"/>
    <cellStyle name="20 % - Akzent3 2 2 2 2 5 2" xfId="4046"/>
    <cellStyle name="20 % - Akzent3 2 2 2 2 5 3" xfId="8766"/>
    <cellStyle name="20 % - Akzent3 2 2 2 2 5 4" xfId="8767"/>
    <cellStyle name="20 % - Akzent3 2 2 2 2 5 5" xfId="8768"/>
    <cellStyle name="20 % - Akzent3 2 2 2 2 5 6" xfId="8769"/>
    <cellStyle name="20 % - Akzent3 2 2 2 2 6" xfId="456"/>
    <cellStyle name="20 % - Akzent3 2 2 2 2 6 2" xfId="4047"/>
    <cellStyle name="20 % - Akzent3 2 2 2 2 6 3" xfId="8770"/>
    <cellStyle name="20 % - Akzent3 2 2 2 2 6 4" xfId="8771"/>
    <cellStyle name="20 % - Akzent3 2 2 2 2 6 5" xfId="8772"/>
    <cellStyle name="20 % - Akzent3 2 2 2 2 7" xfId="2399"/>
    <cellStyle name="20 % - Akzent3 2 2 2 2 7 2" xfId="4048"/>
    <cellStyle name="20 % - Akzent3 2 2 2 2 7 3" xfId="8773"/>
    <cellStyle name="20 % - Akzent3 2 2 2 2 7 4" xfId="8774"/>
    <cellStyle name="20 % - Akzent3 2 2 2 2 7 5" xfId="8775"/>
    <cellStyle name="20 % - Akzent3 2 2 2 2 8" xfId="2400"/>
    <cellStyle name="20 % - Akzent3 2 2 2 2 8 2" xfId="4049"/>
    <cellStyle name="20 % - Akzent3 2 2 2 2 8 3" xfId="8776"/>
    <cellStyle name="20 % - Akzent3 2 2 2 2 8 4" xfId="8777"/>
    <cellStyle name="20 % - Akzent3 2 2 2 2 8 5" xfId="8778"/>
    <cellStyle name="20 % - Akzent3 2 2 2 2 9" xfId="3214"/>
    <cellStyle name="20 % - Akzent3 2 2 2 2 9 2" xfId="4050"/>
    <cellStyle name="20 % - Akzent3 2 2 2 2 9 3" xfId="8779"/>
    <cellStyle name="20 % - Akzent3 2 2 2 2 9 4" xfId="8780"/>
    <cellStyle name="20 % - Akzent3 2 2 2 2 9 5" xfId="8781"/>
    <cellStyle name="20 % - Akzent3 2 2 2 20" xfId="8782"/>
    <cellStyle name="20 % - Akzent3 2 2 2 20 2" xfId="8783"/>
    <cellStyle name="20 % - Akzent3 2 2 2 21" xfId="8784"/>
    <cellStyle name="20 % - Akzent3 2 2 2 22" xfId="8785"/>
    <cellStyle name="20 % - Akzent3 2 2 2 23" xfId="8786"/>
    <cellStyle name="20 % - Akzent3 2 2 2 24" xfId="8787"/>
    <cellStyle name="20 % - Akzent3 2 2 2 3" xfId="457"/>
    <cellStyle name="20 % - Akzent3 2 2 2 3 10" xfId="8788"/>
    <cellStyle name="20 % - Akzent3 2 2 2 3 2" xfId="4051"/>
    <cellStyle name="20 % - Akzent3 2 2 2 3 2 2" xfId="8789"/>
    <cellStyle name="20 % - Akzent3 2 2 2 3 2 3" xfId="8790"/>
    <cellStyle name="20 % - Akzent3 2 2 2 3 3" xfId="8791"/>
    <cellStyle name="20 % - Akzent3 2 2 2 3 3 2" xfId="8792"/>
    <cellStyle name="20 % - Akzent3 2 2 2 3 4" xfId="8793"/>
    <cellStyle name="20 % - Akzent3 2 2 2 3 4 2" xfId="8794"/>
    <cellStyle name="20 % - Akzent3 2 2 2 3 5" xfId="8795"/>
    <cellStyle name="20 % - Akzent3 2 2 2 3 5 2" xfId="8796"/>
    <cellStyle name="20 % - Akzent3 2 2 2 3 6" xfId="8797"/>
    <cellStyle name="20 % - Akzent3 2 2 2 3 6 2" xfId="8798"/>
    <cellStyle name="20 % - Akzent3 2 2 2 3 7" xfId="8799"/>
    <cellStyle name="20 % - Akzent3 2 2 2 3 7 2" xfId="8800"/>
    <cellStyle name="20 % - Akzent3 2 2 2 3 8" xfId="8801"/>
    <cellStyle name="20 % - Akzent3 2 2 2 3 9" xfId="8802"/>
    <cellStyle name="20 % - Akzent3 2 2 2 4" xfId="458"/>
    <cellStyle name="20 % - Akzent3 2 2 2 4 2" xfId="4052"/>
    <cellStyle name="20 % - Akzent3 2 2 2 4 3" xfId="8803"/>
    <cellStyle name="20 % - Akzent3 2 2 2 4 4" xfId="8804"/>
    <cellStyle name="20 % - Akzent3 2 2 2 4 5" xfId="8805"/>
    <cellStyle name="20 % - Akzent3 2 2 2 4 6" xfId="8806"/>
    <cellStyle name="20 % - Akzent3 2 2 2 4 7" xfId="8807"/>
    <cellStyle name="20 % - Akzent3 2 2 2 5" xfId="459"/>
    <cellStyle name="20 % - Akzent3 2 2 2 5 2" xfId="4053"/>
    <cellStyle name="20 % - Akzent3 2 2 2 5 3" xfId="8808"/>
    <cellStyle name="20 % - Akzent3 2 2 2 5 4" xfId="8809"/>
    <cellStyle name="20 % - Akzent3 2 2 2 5 5" xfId="8810"/>
    <cellStyle name="20 % - Akzent3 2 2 2 5 6" xfId="8811"/>
    <cellStyle name="20 % - Akzent3 2 2 2 6" xfId="460"/>
    <cellStyle name="20 % - Akzent3 2 2 2 6 2" xfId="4054"/>
    <cellStyle name="20 % - Akzent3 2 2 2 6 3" xfId="8812"/>
    <cellStyle name="20 % - Akzent3 2 2 2 6 4" xfId="8813"/>
    <cellStyle name="20 % - Akzent3 2 2 2 6 5" xfId="8814"/>
    <cellStyle name="20 % - Akzent3 2 2 2 6 6" xfId="8815"/>
    <cellStyle name="20 % - Akzent3 2 2 2 7" xfId="461"/>
    <cellStyle name="20 % - Akzent3 2 2 2 7 2" xfId="4055"/>
    <cellStyle name="20 % - Akzent3 2 2 2 7 3" xfId="8816"/>
    <cellStyle name="20 % - Akzent3 2 2 2 7 4" xfId="8817"/>
    <cellStyle name="20 % - Akzent3 2 2 2 7 5" xfId="8818"/>
    <cellStyle name="20 % - Akzent3 2 2 2 7 6" xfId="8819"/>
    <cellStyle name="20 % - Akzent3 2 2 2 8" xfId="2401"/>
    <cellStyle name="20 % - Akzent3 2 2 2 8 2" xfId="4056"/>
    <cellStyle name="20 % - Akzent3 2 2 2 8 3" xfId="8820"/>
    <cellStyle name="20 % - Akzent3 2 2 2 8 4" xfId="8821"/>
    <cellStyle name="20 % - Akzent3 2 2 2 8 5" xfId="8822"/>
    <cellStyle name="20 % - Akzent3 2 2 2 8 6" xfId="8823"/>
    <cellStyle name="20 % - Akzent3 2 2 2 9" xfId="2402"/>
    <cellStyle name="20 % - Akzent3 2 2 2 9 2" xfId="4057"/>
    <cellStyle name="20 % - Akzent3 2 2 2 9 3" xfId="8824"/>
    <cellStyle name="20 % - Akzent3 2 2 2 9 4" xfId="8825"/>
    <cellStyle name="20 % - Akzent3 2 2 2 9 5" xfId="8826"/>
    <cellStyle name="20 % - Akzent3 2 2 20" xfId="8827"/>
    <cellStyle name="20 % - Akzent3 2 2 20 2" xfId="8828"/>
    <cellStyle name="20 % - Akzent3 2 2 20 3" xfId="8829"/>
    <cellStyle name="20 % - Akzent3 2 2 20 4" xfId="8830"/>
    <cellStyle name="20 % - Akzent3 2 2 21" xfId="8831"/>
    <cellStyle name="20 % - Akzent3 2 2 21 2" xfId="8832"/>
    <cellStyle name="20 % - Akzent3 2 2 21 3" xfId="8833"/>
    <cellStyle name="20 % - Akzent3 2 2 21 4" xfId="8834"/>
    <cellStyle name="20 % - Akzent3 2 2 22" xfId="8835"/>
    <cellStyle name="20 % - Akzent3 2 2 22 2" xfId="8836"/>
    <cellStyle name="20 % - Akzent3 2 2 22 3" xfId="8837"/>
    <cellStyle name="20 % - Akzent3 2 2 23" xfId="8838"/>
    <cellStyle name="20 % - Akzent3 2 2 23 2" xfId="8839"/>
    <cellStyle name="20 % - Akzent3 2 2 23 3" xfId="8840"/>
    <cellStyle name="20 % - Akzent3 2 2 24" xfId="8841"/>
    <cellStyle name="20 % - Akzent3 2 2 24 2" xfId="8842"/>
    <cellStyle name="20 % - Akzent3 2 2 24 3" xfId="8843"/>
    <cellStyle name="20 % - Akzent3 2 2 25" xfId="8844"/>
    <cellStyle name="20 % - Akzent3 2 2 25 2" xfId="8845"/>
    <cellStyle name="20 % - Akzent3 2 2 26" xfId="8846"/>
    <cellStyle name="20 % - Akzent3 2 2 26 2" xfId="8847"/>
    <cellStyle name="20 % - Akzent3 2 2 27" xfId="8848"/>
    <cellStyle name="20 % - Akzent3 2 2 27 2" xfId="8849"/>
    <cellStyle name="20 % - Akzent3 2 2 28" xfId="8850"/>
    <cellStyle name="20 % - Akzent3 2 2 29" xfId="8851"/>
    <cellStyle name="20 % - Akzent3 2 2 3" xfId="462"/>
    <cellStyle name="20 % - Akzent3 2 2 3 10" xfId="4058"/>
    <cellStyle name="20 % - Akzent3 2 2 3 10 2" xfId="8852"/>
    <cellStyle name="20 % - Akzent3 2 2 3 10 3" xfId="8853"/>
    <cellStyle name="20 % - Akzent3 2 2 3 10 4" xfId="8854"/>
    <cellStyle name="20 % - Akzent3 2 2 3 10 5" xfId="8855"/>
    <cellStyle name="20 % - Akzent3 2 2 3 11" xfId="8856"/>
    <cellStyle name="20 % - Akzent3 2 2 3 11 2" xfId="8857"/>
    <cellStyle name="20 % - Akzent3 2 2 3 11 3" xfId="8858"/>
    <cellStyle name="20 % - Akzent3 2 2 3 11 4" xfId="8859"/>
    <cellStyle name="20 % - Akzent3 2 2 3 12" xfId="8860"/>
    <cellStyle name="20 % - Akzent3 2 2 3 12 2" xfId="8861"/>
    <cellStyle name="20 % - Akzent3 2 2 3 13" xfId="8862"/>
    <cellStyle name="20 % - Akzent3 2 2 3 13 2" xfId="8863"/>
    <cellStyle name="20 % - Akzent3 2 2 3 14" xfId="8864"/>
    <cellStyle name="20 % - Akzent3 2 2 3 14 2" xfId="8865"/>
    <cellStyle name="20 % - Akzent3 2 2 3 15" xfId="8866"/>
    <cellStyle name="20 % - Akzent3 2 2 3 15 2" xfId="8867"/>
    <cellStyle name="20 % - Akzent3 2 2 3 16" xfId="8868"/>
    <cellStyle name="20 % - Akzent3 2 2 3 16 2" xfId="8869"/>
    <cellStyle name="20 % - Akzent3 2 2 3 17" xfId="8870"/>
    <cellStyle name="20 % - Akzent3 2 2 3 17 2" xfId="8871"/>
    <cellStyle name="20 % - Akzent3 2 2 3 18" xfId="8872"/>
    <cellStyle name="20 % - Akzent3 2 2 3 19" xfId="8873"/>
    <cellStyle name="20 % - Akzent3 2 2 3 2" xfId="463"/>
    <cellStyle name="20 % - Akzent3 2 2 3 2 2" xfId="4059"/>
    <cellStyle name="20 % - Akzent3 2 2 3 2 2 2" xfId="8874"/>
    <cellStyle name="20 % - Akzent3 2 2 3 2 3" xfId="8875"/>
    <cellStyle name="20 % - Akzent3 2 2 3 2 4" xfId="8876"/>
    <cellStyle name="20 % - Akzent3 2 2 3 2 5" xfId="8877"/>
    <cellStyle name="20 % - Akzent3 2 2 3 2 6" xfId="8878"/>
    <cellStyle name="20 % - Akzent3 2 2 3 2 7" xfId="8879"/>
    <cellStyle name="20 % - Akzent3 2 2 3 2 8" xfId="8880"/>
    <cellStyle name="20 % - Akzent3 2 2 3 20" xfId="8881"/>
    <cellStyle name="20 % - Akzent3 2 2 3 21" xfId="8882"/>
    <cellStyle name="20 % - Akzent3 2 2 3 3" xfId="464"/>
    <cellStyle name="20 % - Akzent3 2 2 3 3 2" xfId="4060"/>
    <cellStyle name="20 % - Akzent3 2 2 3 3 3" xfId="8883"/>
    <cellStyle name="20 % - Akzent3 2 2 3 3 4" xfId="8884"/>
    <cellStyle name="20 % - Akzent3 2 2 3 3 5" xfId="8885"/>
    <cellStyle name="20 % - Akzent3 2 2 3 3 6" xfId="8886"/>
    <cellStyle name="20 % - Akzent3 2 2 3 3 7" xfId="8887"/>
    <cellStyle name="20 % - Akzent3 2 2 3 4" xfId="465"/>
    <cellStyle name="20 % - Akzent3 2 2 3 4 2" xfId="4061"/>
    <cellStyle name="20 % - Akzent3 2 2 3 4 3" xfId="8888"/>
    <cellStyle name="20 % - Akzent3 2 2 3 4 4" xfId="8889"/>
    <cellStyle name="20 % - Akzent3 2 2 3 4 5" xfId="8890"/>
    <cellStyle name="20 % - Akzent3 2 2 3 4 6" xfId="8891"/>
    <cellStyle name="20 % - Akzent3 2 2 3 5" xfId="466"/>
    <cellStyle name="20 % - Akzent3 2 2 3 5 2" xfId="4062"/>
    <cellStyle name="20 % - Akzent3 2 2 3 5 3" xfId="8892"/>
    <cellStyle name="20 % - Akzent3 2 2 3 5 4" xfId="8893"/>
    <cellStyle name="20 % - Akzent3 2 2 3 5 5" xfId="8894"/>
    <cellStyle name="20 % - Akzent3 2 2 3 5 6" xfId="8895"/>
    <cellStyle name="20 % - Akzent3 2 2 3 6" xfId="467"/>
    <cellStyle name="20 % - Akzent3 2 2 3 6 2" xfId="4063"/>
    <cellStyle name="20 % - Akzent3 2 2 3 6 3" xfId="8896"/>
    <cellStyle name="20 % - Akzent3 2 2 3 6 4" xfId="8897"/>
    <cellStyle name="20 % - Akzent3 2 2 3 6 5" xfId="8898"/>
    <cellStyle name="20 % - Akzent3 2 2 3 7" xfId="2403"/>
    <cellStyle name="20 % - Akzent3 2 2 3 7 2" xfId="4064"/>
    <cellStyle name="20 % - Akzent3 2 2 3 7 3" xfId="8899"/>
    <cellStyle name="20 % - Akzent3 2 2 3 7 4" xfId="8900"/>
    <cellStyle name="20 % - Akzent3 2 2 3 7 5" xfId="8901"/>
    <cellStyle name="20 % - Akzent3 2 2 3 8" xfId="2404"/>
    <cellStyle name="20 % - Akzent3 2 2 3 8 2" xfId="4065"/>
    <cellStyle name="20 % - Akzent3 2 2 3 8 3" xfId="8902"/>
    <cellStyle name="20 % - Akzent3 2 2 3 8 4" xfId="8903"/>
    <cellStyle name="20 % - Akzent3 2 2 3 8 5" xfId="8904"/>
    <cellStyle name="20 % - Akzent3 2 2 3 9" xfId="3215"/>
    <cellStyle name="20 % - Akzent3 2 2 3 9 2" xfId="4066"/>
    <cellStyle name="20 % - Akzent3 2 2 3 9 3" xfId="8905"/>
    <cellStyle name="20 % - Akzent3 2 2 3 9 4" xfId="8906"/>
    <cellStyle name="20 % - Akzent3 2 2 3 9 5" xfId="8907"/>
    <cellStyle name="20 % - Akzent3 2 2 30" xfId="8908"/>
    <cellStyle name="20 % - Akzent3 2 2 31" xfId="8909"/>
    <cellStyle name="20 % - Akzent3 2 2 32" xfId="8910"/>
    <cellStyle name="20 % - Akzent3 2 2 33" xfId="8911"/>
    <cellStyle name="20 % - Akzent3 2 2 34" xfId="8912"/>
    <cellStyle name="20 % - Akzent3 2 2 35" xfId="8913"/>
    <cellStyle name="20 % - Akzent3 2 2 4" xfId="468"/>
    <cellStyle name="20 % - Akzent3 2 2 4 10" xfId="8914"/>
    <cellStyle name="20 % - Akzent3 2 2 4 2" xfId="4067"/>
    <cellStyle name="20 % - Akzent3 2 2 4 2 2" xfId="8915"/>
    <cellStyle name="20 % - Akzent3 2 2 4 2 3" xfId="8916"/>
    <cellStyle name="20 % - Akzent3 2 2 4 3" xfId="8917"/>
    <cellStyle name="20 % - Akzent3 2 2 4 3 2" xfId="8918"/>
    <cellStyle name="20 % - Akzent3 2 2 4 4" xfId="8919"/>
    <cellStyle name="20 % - Akzent3 2 2 4 4 2" xfId="8920"/>
    <cellStyle name="20 % - Akzent3 2 2 4 5" xfId="8921"/>
    <cellStyle name="20 % - Akzent3 2 2 4 5 2" xfId="8922"/>
    <cellStyle name="20 % - Akzent3 2 2 4 6" xfId="8923"/>
    <cellStyle name="20 % - Akzent3 2 2 4 6 2" xfId="8924"/>
    <cellStyle name="20 % - Akzent3 2 2 4 7" xfId="8925"/>
    <cellStyle name="20 % - Akzent3 2 2 4 7 2" xfId="8926"/>
    <cellStyle name="20 % - Akzent3 2 2 4 8" xfId="8927"/>
    <cellStyle name="20 % - Akzent3 2 2 4 9" xfId="8928"/>
    <cellStyle name="20 % - Akzent3 2 2 5" xfId="469"/>
    <cellStyle name="20 % - Akzent3 2 2 5 2" xfId="4068"/>
    <cellStyle name="20 % - Akzent3 2 2 5 3" xfId="8929"/>
    <cellStyle name="20 % - Akzent3 2 2 5 4" xfId="8930"/>
    <cellStyle name="20 % - Akzent3 2 2 5 5" xfId="8931"/>
    <cellStyle name="20 % - Akzent3 2 2 5 6" xfId="8932"/>
    <cellStyle name="20 % - Akzent3 2 2 5 7" xfId="8933"/>
    <cellStyle name="20 % - Akzent3 2 2 6" xfId="470"/>
    <cellStyle name="20 % - Akzent3 2 2 6 2" xfId="4069"/>
    <cellStyle name="20 % - Akzent3 2 2 6 3" xfId="8934"/>
    <cellStyle name="20 % - Akzent3 2 2 6 4" xfId="8935"/>
    <cellStyle name="20 % - Akzent3 2 2 6 5" xfId="8936"/>
    <cellStyle name="20 % - Akzent3 2 2 6 6" xfId="8937"/>
    <cellStyle name="20 % - Akzent3 2 2 7" xfId="471"/>
    <cellStyle name="20 % - Akzent3 2 2 7 2" xfId="4070"/>
    <cellStyle name="20 % - Akzent3 2 2 7 3" xfId="8938"/>
    <cellStyle name="20 % - Akzent3 2 2 7 4" xfId="8939"/>
    <cellStyle name="20 % - Akzent3 2 2 7 5" xfId="8940"/>
    <cellStyle name="20 % - Akzent3 2 2 7 6" xfId="8941"/>
    <cellStyle name="20 % - Akzent3 2 2 8" xfId="472"/>
    <cellStyle name="20 % - Akzent3 2 2 8 2" xfId="4071"/>
    <cellStyle name="20 % - Akzent3 2 2 8 3" xfId="8942"/>
    <cellStyle name="20 % - Akzent3 2 2 8 4" xfId="8943"/>
    <cellStyle name="20 % - Akzent3 2 2 8 5" xfId="8944"/>
    <cellStyle name="20 % - Akzent3 2 2 8 6" xfId="8945"/>
    <cellStyle name="20 % - Akzent3 2 2 9" xfId="473"/>
    <cellStyle name="20 % - Akzent3 2 2 9 2" xfId="4072"/>
    <cellStyle name="20 % - Akzent3 2 2 9 3" xfId="8946"/>
    <cellStyle name="20 % - Akzent3 2 2 9 4" xfId="8947"/>
    <cellStyle name="20 % - Akzent3 2 2 9 5" xfId="8948"/>
    <cellStyle name="20 % - Akzent3 2 2 9 6" xfId="8949"/>
    <cellStyle name="20 % - Akzent3 2 20" xfId="3216"/>
    <cellStyle name="20 % - Akzent3 2 20 2" xfId="4073"/>
    <cellStyle name="20 % - Akzent3 2 20 3" xfId="8950"/>
    <cellStyle name="20 % - Akzent3 2 20 4" xfId="8951"/>
    <cellStyle name="20 % - Akzent3 2 20 5" xfId="8952"/>
    <cellStyle name="20 % - Akzent3 2 20 6" xfId="8953"/>
    <cellStyle name="20 % - Akzent3 2 21" xfId="4022"/>
    <cellStyle name="20 % - Akzent3 2 21 2" xfId="8954"/>
    <cellStyle name="20 % - Akzent3 2 21 3" xfId="8955"/>
    <cellStyle name="20 % - Akzent3 2 21 4" xfId="8956"/>
    <cellStyle name="20 % - Akzent3 2 21 5" xfId="8957"/>
    <cellStyle name="20 % - Akzent3 2 22" xfId="8958"/>
    <cellStyle name="20 % - Akzent3 2 22 2" xfId="8959"/>
    <cellStyle name="20 % - Akzent3 2 22 3" xfId="8960"/>
    <cellStyle name="20 % - Akzent3 2 22 4" xfId="8961"/>
    <cellStyle name="20 % - Akzent3 2 22 5" xfId="8962"/>
    <cellStyle name="20 % - Akzent3 2 23" xfId="8963"/>
    <cellStyle name="20 % - Akzent3 2 23 2" xfId="8964"/>
    <cellStyle name="20 % - Akzent3 2 23 3" xfId="8965"/>
    <cellStyle name="20 % - Akzent3 2 23 4" xfId="8966"/>
    <cellStyle name="20 % - Akzent3 2 23 5" xfId="8967"/>
    <cellStyle name="20 % - Akzent3 2 24" xfId="8968"/>
    <cellStyle name="20 % - Akzent3 2 24 2" xfId="8969"/>
    <cellStyle name="20 % - Akzent3 2 24 3" xfId="8970"/>
    <cellStyle name="20 % - Akzent3 2 24 4" xfId="8971"/>
    <cellStyle name="20 % - Akzent3 2 25" xfId="8972"/>
    <cellStyle name="20 % - Akzent3 2 25 2" xfId="8973"/>
    <cellStyle name="20 % - Akzent3 2 25 3" xfId="8974"/>
    <cellStyle name="20 % - Akzent3 2 25 4" xfId="8975"/>
    <cellStyle name="20 % - Akzent3 2 26" xfId="8976"/>
    <cellStyle name="20 % - Akzent3 2 26 2" xfId="8977"/>
    <cellStyle name="20 % - Akzent3 2 26 3" xfId="8978"/>
    <cellStyle name="20 % - Akzent3 2 27" xfId="8979"/>
    <cellStyle name="20 % - Akzent3 2 27 2" xfId="8980"/>
    <cellStyle name="20 % - Akzent3 2 28" xfId="8981"/>
    <cellStyle name="20 % - Akzent3 2 28 2" xfId="8982"/>
    <cellStyle name="20 % - Akzent3 2 29" xfId="8983"/>
    <cellStyle name="20 % - Akzent3 2 29 2" xfId="8984"/>
    <cellStyle name="20 % - Akzent3 2 3" xfId="474"/>
    <cellStyle name="20 % - Akzent3 2 3 10" xfId="2405"/>
    <cellStyle name="20 % - Akzent3 2 3 10 2" xfId="4075"/>
    <cellStyle name="20 % - Akzent3 2 3 10 3" xfId="8985"/>
    <cellStyle name="20 % - Akzent3 2 3 10 4" xfId="8986"/>
    <cellStyle name="20 % - Akzent3 2 3 10 5" xfId="8987"/>
    <cellStyle name="20 % - Akzent3 2 3 11" xfId="2406"/>
    <cellStyle name="20 % - Akzent3 2 3 11 2" xfId="4076"/>
    <cellStyle name="20 % - Akzent3 2 3 11 3" xfId="8988"/>
    <cellStyle name="20 % - Akzent3 2 3 11 4" xfId="8989"/>
    <cellStyle name="20 % - Akzent3 2 3 11 5" xfId="8990"/>
    <cellStyle name="20 % - Akzent3 2 3 12" xfId="3217"/>
    <cellStyle name="20 % - Akzent3 2 3 12 2" xfId="4077"/>
    <cellStyle name="20 % - Akzent3 2 3 12 3" xfId="8991"/>
    <cellStyle name="20 % - Akzent3 2 3 12 4" xfId="8992"/>
    <cellStyle name="20 % - Akzent3 2 3 12 5" xfId="8993"/>
    <cellStyle name="20 % - Akzent3 2 3 13" xfId="4074"/>
    <cellStyle name="20 % - Akzent3 2 3 13 2" xfId="8994"/>
    <cellStyle name="20 % - Akzent3 2 3 13 3" xfId="8995"/>
    <cellStyle name="20 % - Akzent3 2 3 13 4" xfId="8996"/>
    <cellStyle name="20 % - Akzent3 2 3 13 5" xfId="8997"/>
    <cellStyle name="20 % - Akzent3 2 3 14" xfId="8998"/>
    <cellStyle name="20 % - Akzent3 2 3 14 2" xfId="8999"/>
    <cellStyle name="20 % - Akzent3 2 3 14 3" xfId="9000"/>
    <cellStyle name="20 % - Akzent3 2 3 14 4" xfId="9001"/>
    <cellStyle name="20 % - Akzent3 2 3 15" xfId="9002"/>
    <cellStyle name="20 % - Akzent3 2 3 15 2" xfId="9003"/>
    <cellStyle name="20 % - Akzent3 2 3 15 3" xfId="9004"/>
    <cellStyle name="20 % - Akzent3 2 3 16" xfId="9005"/>
    <cellStyle name="20 % - Akzent3 2 3 16 2" xfId="9006"/>
    <cellStyle name="20 % - Akzent3 2 3 17" xfId="9007"/>
    <cellStyle name="20 % - Akzent3 2 3 17 2" xfId="9008"/>
    <cellStyle name="20 % - Akzent3 2 3 18" xfId="9009"/>
    <cellStyle name="20 % - Akzent3 2 3 18 2" xfId="9010"/>
    <cellStyle name="20 % - Akzent3 2 3 19" xfId="9011"/>
    <cellStyle name="20 % - Akzent3 2 3 19 2" xfId="9012"/>
    <cellStyle name="20 % - Akzent3 2 3 2" xfId="475"/>
    <cellStyle name="20 % - Akzent3 2 3 2 10" xfId="3218"/>
    <cellStyle name="20 % - Akzent3 2 3 2 10 2" xfId="4079"/>
    <cellStyle name="20 % - Akzent3 2 3 2 10 3" xfId="9013"/>
    <cellStyle name="20 % - Akzent3 2 3 2 10 4" xfId="9014"/>
    <cellStyle name="20 % - Akzent3 2 3 2 10 5" xfId="9015"/>
    <cellStyle name="20 % - Akzent3 2 3 2 11" xfId="4078"/>
    <cellStyle name="20 % - Akzent3 2 3 2 11 2" xfId="9016"/>
    <cellStyle name="20 % - Akzent3 2 3 2 11 3" xfId="9017"/>
    <cellStyle name="20 % - Akzent3 2 3 2 11 4" xfId="9018"/>
    <cellStyle name="20 % - Akzent3 2 3 2 12" xfId="9019"/>
    <cellStyle name="20 % - Akzent3 2 3 2 12 2" xfId="9020"/>
    <cellStyle name="20 % - Akzent3 2 3 2 12 3" xfId="9021"/>
    <cellStyle name="20 % - Akzent3 2 3 2 13" xfId="9022"/>
    <cellStyle name="20 % - Akzent3 2 3 2 13 2" xfId="9023"/>
    <cellStyle name="20 % - Akzent3 2 3 2 14" xfId="9024"/>
    <cellStyle name="20 % - Akzent3 2 3 2 14 2" xfId="9025"/>
    <cellStyle name="20 % - Akzent3 2 3 2 15" xfId="9026"/>
    <cellStyle name="20 % - Akzent3 2 3 2 15 2" xfId="9027"/>
    <cellStyle name="20 % - Akzent3 2 3 2 16" xfId="9028"/>
    <cellStyle name="20 % - Akzent3 2 3 2 16 2" xfId="9029"/>
    <cellStyle name="20 % - Akzent3 2 3 2 17" xfId="9030"/>
    <cellStyle name="20 % - Akzent3 2 3 2 17 2" xfId="9031"/>
    <cellStyle name="20 % - Akzent3 2 3 2 18" xfId="9032"/>
    <cellStyle name="20 % - Akzent3 2 3 2 18 2" xfId="9033"/>
    <cellStyle name="20 % - Akzent3 2 3 2 19" xfId="9034"/>
    <cellStyle name="20 % - Akzent3 2 3 2 2" xfId="476"/>
    <cellStyle name="20 % - Akzent3 2 3 2 2 10" xfId="9035"/>
    <cellStyle name="20 % - Akzent3 2 3 2 2 10 2" xfId="9036"/>
    <cellStyle name="20 % - Akzent3 2 3 2 2 11" xfId="9037"/>
    <cellStyle name="20 % - Akzent3 2 3 2 2 12" xfId="9038"/>
    <cellStyle name="20 % - Akzent3 2 3 2 2 13" xfId="9039"/>
    <cellStyle name="20 % - Akzent3 2 3 2 2 14" xfId="9040"/>
    <cellStyle name="20 % - Akzent3 2 3 2 2 15" xfId="9041"/>
    <cellStyle name="20 % - Akzent3 2 3 2 2 16" xfId="9042"/>
    <cellStyle name="20 % - Akzent3 2 3 2 2 17" xfId="9043"/>
    <cellStyle name="20 % - Akzent3 2 3 2 2 2" xfId="477"/>
    <cellStyle name="20 % - Akzent3 2 3 2 2 2 2" xfId="4081"/>
    <cellStyle name="20 % - Akzent3 2 3 2 2 2 2 2" xfId="9044"/>
    <cellStyle name="20 % - Akzent3 2 3 2 2 2 3" xfId="9045"/>
    <cellStyle name="20 % - Akzent3 2 3 2 2 2 4" xfId="9046"/>
    <cellStyle name="20 % - Akzent3 2 3 2 2 3" xfId="478"/>
    <cellStyle name="20 % - Akzent3 2 3 2 2 3 2" xfId="4082"/>
    <cellStyle name="20 % - Akzent3 2 3 2 2 3 3" xfId="9047"/>
    <cellStyle name="20 % - Akzent3 2 3 2 2 4" xfId="479"/>
    <cellStyle name="20 % - Akzent3 2 3 2 2 4 2" xfId="4083"/>
    <cellStyle name="20 % - Akzent3 2 3 2 2 5" xfId="480"/>
    <cellStyle name="20 % - Akzent3 2 3 2 2 5 2" xfId="4084"/>
    <cellStyle name="20 % - Akzent3 2 3 2 2 6" xfId="2407"/>
    <cellStyle name="20 % - Akzent3 2 3 2 2 6 2" xfId="4085"/>
    <cellStyle name="20 % - Akzent3 2 3 2 2 7" xfId="2408"/>
    <cellStyle name="20 % - Akzent3 2 3 2 2 7 2" xfId="4086"/>
    <cellStyle name="20 % - Akzent3 2 3 2 2 8" xfId="3219"/>
    <cellStyle name="20 % - Akzent3 2 3 2 2 8 2" xfId="4087"/>
    <cellStyle name="20 % - Akzent3 2 3 2 2 9" xfId="4080"/>
    <cellStyle name="20 % - Akzent3 2 3 2 2 9 2" xfId="9048"/>
    <cellStyle name="20 % - Akzent3 2 3 2 20" xfId="9049"/>
    <cellStyle name="20 % - Akzent3 2 3 2 21" xfId="9050"/>
    <cellStyle name="20 % - Akzent3 2 3 2 3" xfId="481"/>
    <cellStyle name="20 % - Akzent3 2 3 2 3 2" xfId="4088"/>
    <cellStyle name="20 % - Akzent3 2 3 2 3 2 2" xfId="9051"/>
    <cellStyle name="20 % - Akzent3 2 3 2 3 3" xfId="9052"/>
    <cellStyle name="20 % - Akzent3 2 3 2 3 4" xfId="9053"/>
    <cellStyle name="20 % - Akzent3 2 3 2 3 5" xfId="9054"/>
    <cellStyle name="20 % - Akzent3 2 3 2 3 6" xfId="9055"/>
    <cellStyle name="20 % - Akzent3 2 3 2 3 7" xfId="9056"/>
    <cellStyle name="20 % - Akzent3 2 3 2 3 8" xfId="9057"/>
    <cellStyle name="20 % - Akzent3 2 3 2 4" xfId="482"/>
    <cellStyle name="20 % - Akzent3 2 3 2 4 2" xfId="4089"/>
    <cellStyle name="20 % - Akzent3 2 3 2 4 3" xfId="9058"/>
    <cellStyle name="20 % - Akzent3 2 3 2 4 4" xfId="9059"/>
    <cellStyle name="20 % - Akzent3 2 3 2 4 5" xfId="9060"/>
    <cellStyle name="20 % - Akzent3 2 3 2 4 6" xfId="9061"/>
    <cellStyle name="20 % - Akzent3 2 3 2 4 7" xfId="9062"/>
    <cellStyle name="20 % - Akzent3 2 3 2 5" xfId="483"/>
    <cellStyle name="20 % - Akzent3 2 3 2 5 2" xfId="4090"/>
    <cellStyle name="20 % - Akzent3 2 3 2 5 3" xfId="9063"/>
    <cellStyle name="20 % - Akzent3 2 3 2 5 4" xfId="9064"/>
    <cellStyle name="20 % - Akzent3 2 3 2 5 5" xfId="9065"/>
    <cellStyle name="20 % - Akzent3 2 3 2 5 6" xfId="9066"/>
    <cellStyle name="20 % - Akzent3 2 3 2 6" xfId="484"/>
    <cellStyle name="20 % - Akzent3 2 3 2 6 2" xfId="4091"/>
    <cellStyle name="20 % - Akzent3 2 3 2 6 3" xfId="9067"/>
    <cellStyle name="20 % - Akzent3 2 3 2 6 4" xfId="9068"/>
    <cellStyle name="20 % - Akzent3 2 3 2 6 5" xfId="9069"/>
    <cellStyle name="20 % - Akzent3 2 3 2 7" xfId="485"/>
    <cellStyle name="20 % - Akzent3 2 3 2 7 2" xfId="4092"/>
    <cellStyle name="20 % - Akzent3 2 3 2 7 3" xfId="9070"/>
    <cellStyle name="20 % - Akzent3 2 3 2 7 4" xfId="9071"/>
    <cellStyle name="20 % - Akzent3 2 3 2 7 5" xfId="9072"/>
    <cellStyle name="20 % - Akzent3 2 3 2 8" xfId="2409"/>
    <cellStyle name="20 % - Akzent3 2 3 2 8 2" xfId="4093"/>
    <cellStyle name="20 % - Akzent3 2 3 2 8 3" xfId="9073"/>
    <cellStyle name="20 % - Akzent3 2 3 2 8 4" xfId="9074"/>
    <cellStyle name="20 % - Akzent3 2 3 2 8 5" xfId="9075"/>
    <cellStyle name="20 % - Akzent3 2 3 2 9" xfId="2410"/>
    <cellStyle name="20 % - Akzent3 2 3 2 9 2" xfId="4094"/>
    <cellStyle name="20 % - Akzent3 2 3 2 9 3" xfId="9076"/>
    <cellStyle name="20 % - Akzent3 2 3 2 9 4" xfId="9077"/>
    <cellStyle name="20 % - Akzent3 2 3 2 9 5" xfId="9078"/>
    <cellStyle name="20 % - Akzent3 2 3 20" xfId="9079"/>
    <cellStyle name="20 % - Akzent3 2 3 20 2" xfId="9080"/>
    <cellStyle name="20 % - Akzent3 2 3 21" xfId="9081"/>
    <cellStyle name="20 % - Akzent3 2 3 21 2" xfId="9082"/>
    <cellStyle name="20 % - Akzent3 2 3 22" xfId="9083"/>
    <cellStyle name="20 % - Akzent3 2 3 23" xfId="9084"/>
    <cellStyle name="20 % - Akzent3 2 3 24" xfId="9085"/>
    <cellStyle name="20 % - Akzent3 2 3 3" xfId="486"/>
    <cellStyle name="20 % - Akzent3 2 3 3 10" xfId="4095"/>
    <cellStyle name="20 % - Akzent3 2 3 3 10 2" xfId="9086"/>
    <cellStyle name="20 % - Akzent3 2 3 3 11" xfId="9087"/>
    <cellStyle name="20 % - Akzent3 2 3 3 11 2" xfId="9088"/>
    <cellStyle name="20 % - Akzent3 2 3 3 12" xfId="9089"/>
    <cellStyle name="20 % - Akzent3 2 3 3 13" xfId="9090"/>
    <cellStyle name="20 % - Akzent3 2 3 3 14" xfId="9091"/>
    <cellStyle name="20 % - Akzent3 2 3 3 15" xfId="9092"/>
    <cellStyle name="20 % - Akzent3 2 3 3 16" xfId="9093"/>
    <cellStyle name="20 % - Akzent3 2 3 3 17" xfId="9094"/>
    <cellStyle name="20 % - Akzent3 2 3 3 18" xfId="9095"/>
    <cellStyle name="20 % - Akzent3 2 3 3 2" xfId="487"/>
    <cellStyle name="20 % - Akzent3 2 3 3 2 2" xfId="4096"/>
    <cellStyle name="20 % - Akzent3 2 3 3 2 2 2" xfId="9096"/>
    <cellStyle name="20 % - Akzent3 2 3 3 2 3" xfId="9097"/>
    <cellStyle name="20 % - Akzent3 2 3 3 2 4" xfId="9098"/>
    <cellStyle name="20 % - Akzent3 2 3 3 2 5" xfId="9099"/>
    <cellStyle name="20 % - Akzent3 2 3 3 3" xfId="488"/>
    <cellStyle name="20 % - Akzent3 2 3 3 3 2" xfId="4097"/>
    <cellStyle name="20 % - Akzent3 2 3 3 3 3" xfId="9100"/>
    <cellStyle name="20 % - Akzent3 2 3 3 3 4" xfId="9101"/>
    <cellStyle name="20 % - Akzent3 2 3 3 4" xfId="489"/>
    <cellStyle name="20 % - Akzent3 2 3 3 4 2" xfId="4098"/>
    <cellStyle name="20 % - Akzent3 2 3 3 4 3" xfId="9102"/>
    <cellStyle name="20 % - Akzent3 2 3 3 5" xfId="490"/>
    <cellStyle name="20 % - Akzent3 2 3 3 5 2" xfId="4099"/>
    <cellStyle name="20 % - Akzent3 2 3 3 5 3" xfId="9103"/>
    <cellStyle name="20 % - Akzent3 2 3 3 6" xfId="491"/>
    <cellStyle name="20 % - Akzent3 2 3 3 6 2" xfId="4100"/>
    <cellStyle name="20 % - Akzent3 2 3 3 6 3" xfId="9104"/>
    <cellStyle name="20 % - Akzent3 2 3 3 7" xfId="2411"/>
    <cellStyle name="20 % - Akzent3 2 3 3 7 2" xfId="4101"/>
    <cellStyle name="20 % - Akzent3 2 3 3 7 3" xfId="9105"/>
    <cellStyle name="20 % - Akzent3 2 3 3 8" xfId="2412"/>
    <cellStyle name="20 % - Akzent3 2 3 3 8 2" xfId="4102"/>
    <cellStyle name="20 % - Akzent3 2 3 3 8 3" xfId="9106"/>
    <cellStyle name="20 % - Akzent3 2 3 3 9" xfId="3220"/>
    <cellStyle name="20 % - Akzent3 2 3 3 9 2" xfId="4103"/>
    <cellStyle name="20 % - Akzent3 2 3 3 9 3" xfId="9107"/>
    <cellStyle name="20 % - Akzent3 2 3 4" xfId="492"/>
    <cellStyle name="20 % - Akzent3 2 3 4 2" xfId="4104"/>
    <cellStyle name="20 % - Akzent3 2 3 4 2 2" xfId="9108"/>
    <cellStyle name="20 % - Akzent3 2 3 4 3" xfId="9109"/>
    <cellStyle name="20 % - Akzent3 2 3 4 4" xfId="9110"/>
    <cellStyle name="20 % - Akzent3 2 3 4 5" xfId="9111"/>
    <cellStyle name="20 % - Akzent3 2 3 4 6" xfId="9112"/>
    <cellStyle name="20 % - Akzent3 2 3 4 7" xfId="9113"/>
    <cellStyle name="20 % - Akzent3 2 3 4 8" xfId="9114"/>
    <cellStyle name="20 % - Akzent3 2 3 5" xfId="493"/>
    <cellStyle name="20 % - Akzent3 2 3 5 2" xfId="4105"/>
    <cellStyle name="20 % - Akzent3 2 3 5 3" xfId="9115"/>
    <cellStyle name="20 % - Akzent3 2 3 5 4" xfId="9116"/>
    <cellStyle name="20 % - Akzent3 2 3 5 5" xfId="9117"/>
    <cellStyle name="20 % - Akzent3 2 3 5 6" xfId="9118"/>
    <cellStyle name="20 % - Akzent3 2 3 5 7" xfId="9119"/>
    <cellStyle name="20 % - Akzent3 2 3 6" xfId="494"/>
    <cellStyle name="20 % - Akzent3 2 3 6 2" xfId="4106"/>
    <cellStyle name="20 % - Akzent3 2 3 6 3" xfId="9120"/>
    <cellStyle name="20 % - Akzent3 2 3 6 4" xfId="9121"/>
    <cellStyle name="20 % - Akzent3 2 3 6 5" xfId="9122"/>
    <cellStyle name="20 % - Akzent3 2 3 6 6" xfId="9123"/>
    <cellStyle name="20 % - Akzent3 2 3 7" xfId="495"/>
    <cellStyle name="20 % - Akzent3 2 3 7 2" xfId="4107"/>
    <cellStyle name="20 % - Akzent3 2 3 7 3" xfId="9124"/>
    <cellStyle name="20 % - Akzent3 2 3 7 4" xfId="9125"/>
    <cellStyle name="20 % - Akzent3 2 3 7 5" xfId="9126"/>
    <cellStyle name="20 % - Akzent3 2 3 7 6" xfId="9127"/>
    <cellStyle name="20 % - Akzent3 2 3 8" xfId="496"/>
    <cellStyle name="20 % - Akzent3 2 3 8 2" xfId="4108"/>
    <cellStyle name="20 % - Akzent3 2 3 8 3" xfId="9128"/>
    <cellStyle name="20 % - Akzent3 2 3 8 4" xfId="9129"/>
    <cellStyle name="20 % - Akzent3 2 3 8 5" xfId="9130"/>
    <cellStyle name="20 % - Akzent3 2 3 8 6" xfId="9131"/>
    <cellStyle name="20 % - Akzent3 2 3 9" xfId="2413"/>
    <cellStyle name="20 % - Akzent3 2 3 9 2" xfId="4109"/>
    <cellStyle name="20 % - Akzent3 2 3 9 3" xfId="9132"/>
    <cellStyle name="20 % - Akzent3 2 3 9 4" xfId="9133"/>
    <cellStyle name="20 % - Akzent3 2 3 9 5" xfId="9134"/>
    <cellStyle name="20 % - Akzent3 2 30" xfId="9135"/>
    <cellStyle name="20 % - Akzent3 2 30 2" xfId="9136"/>
    <cellStyle name="20 % - Akzent3 2 31" xfId="9137"/>
    <cellStyle name="20 % - Akzent3 2 32" xfId="9138"/>
    <cellStyle name="20 % - Akzent3 2 33" xfId="9139"/>
    <cellStyle name="20 % - Akzent3 2 34" xfId="9140"/>
    <cellStyle name="20 % - Akzent3 2 35" xfId="9141"/>
    <cellStyle name="20 % - Akzent3 2 36" xfId="9142"/>
    <cellStyle name="20 % - Akzent3 2 37" xfId="19835"/>
    <cellStyle name="20 % - Akzent3 2 38" xfId="442"/>
    <cellStyle name="20 % - Akzent3 2 4" xfId="497"/>
    <cellStyle name="20 % - Akzent3 2 4 10" xfId="3221"/>
    <cellStyle name="20 % - Akzent3 2 4 10 2" xfId="4111"/>
    <cellStyle name="20 % - Akzent3 2 4 10 3" xfId="9143"/>
    <cellStyle name="20 % - Akzent3 2 4 10 4" xfId="9144"/>
    <cellStyle name="20 % - Akzent3 2 4 10 5" xfId="9145"/>
    <cellStyle name="20 % - Akzent3 2 4 11" xfId="4110"/>
    <cellStyle name="20 % - Akzent3 2 4 11 2" xfId="9146"/>
    <cellStyle name="20 % - Akzent3 2 4 11 3" xfId="9147"/>
    <cellStyle name="20 % - Akzent3 2 4 11 4" xfId="9148"/>
    <cellStyle name="20 % - Akzent3 2 4 12" xfId="9149"/>
    <cellStyle name="20 % - Akzent3 2 4 12 2" xfId="9150"/>
    <cellStyle name="20 % - Akzent3 2 4 12 3" xfId="9151"/>
    <cellStyle name="20 % - Akzent3 2 4 13" xfId="9152"/>
    <cellStyle name="20 % - Akzent3 2 4 13 2" xfId="9153"/>
    <cellStyle name="20 % - Akzent3 2 4 14" xfId="9154"/>
    <cellStyle name="20 % - Akzent3 2 4 14 2" xfId="9155"/>
    <cellStyle name="20 % - Akzent3 2 4 15" xfId="9156"/>
    <cellStyle name="20 % - Akzent3 2 4 15 2" xfId="9157"/>
    <cellStyle name="20 % - Akzent3 2 4 16" xfId="9158"/>
    <cellStyle name="20 % - Akzent3 2 4 16 2" xfId="9159"/>
    <cellStyle name="20 % - Akzent3 2 4 17" xfId="9160"/>
    <cellStyle name="20 % - Akzent3 2 4 17 2" xfId="9161"/>
    <cellStyle name="20 % - Akzent3 2 4 18" xfId="9162"/>
    <cellStyle name="20 % - Akzent3 2 4 18 2" xfId="9163"/>
    <cellStyle name="20 % - Akzent3 2 4 19" xfId="9164"/>
    <cellStyle name="20 % - Akzent3 2 4 2" xfId="498"/>
    <cellStyle name="20 % - Akzent3 2 4 2 10" xfId="9165"/>
    <cellStyle name="20 % - Akzent3 2 4 2 10 2" xfId="9166"/>
    <cellStyle name="20 % - Akzent3 2 4 2 11" xfId="9167"/>
    <cellStyle name="20 % - Akzent3 2 4 2 12" xfId="9168"/>
    <cellStyle name="20 % - Akzent3 2 4 2 13" xfId="9169"/>
    <cellStyle name="20 % - Akzent3 2 4 2 14" xfId="9170"/>
    <cellStyle name="20 % - Akzent3 2 4 2 15" xfId="9171"/>
    <cellStyle name="20 % - Akzent3 2 4 2 16" xfId="9172"/>
    <cellStyle name="20 % - Akzent3 2 4 2 17" xfId="9173"/>
    <cellStyle name="20 % - Akzent3 2 4 2 2" xfId="499"/>
    <cellStyle name="20 % - Akzent3 2 4 2 2 2" xfId="4113"/>
    <cellStyle name="20 % - Akzent3 2 4 2 2 2 2" xfId="9174"/>
    <cellStyle name="20 % - Akzent3 2 4 2 2 3" xfId="9175"/>
    <cellStyle name="20 % - Akzent3 2 4 2 2 4" xfId="9176"/>
    <cellStyle name="20 % - Akzent3 2 4 2 3" xfId="500"/>
    <cellStyle name="20 % - Akzent3 2 4 2 3 2" xfId="4114"/>
    <cellStyle name="20 % - Akzent3 2 4 2 3 3" xfId="9177"/>
    <cellStyle name="20 % - Akzent3 2 4 2 4" xfId="501"/>
    <cellStyle name="20 % - Akzent3 2 4 2 4 2" xfId="4115"/>
    <cellStyle name="20 % - Akzent3 2 4 2 5" xfId="502"/>
    <cellStyle name="20 % - Akzent3 2 4 2 5 2" xfId="4116"/>
    <cellStyle name="20 % - Akzent3 2 4 2 6" xfId="2414"/>
    <cellStyle name="20 % - Akzent3 2 4 2 6 2" xfId="4117"/>
    <cellStyle name="20 % - Akzent3 2 4 2 7" xfId="2415"/>
    <cellStyle name="20 % - Akzent3 2 4 2 7 2" xfId="4118"/>
    <cellStyle name="20 % - Akzent3 2 4 2 8" xfId="3222"/>
    <cellStyle name="20 % - Akzent3 2 4 2 8 2" xfId="4119"/>
    <cellStyle name="20 % - Akzent3 2 4 2 9" xfId="4112"/>
    <cellStyle name="20 % - Akzent3 2 4 2 9 2" xfId="9178"/>
    <cellStyle name="20 % - Akzent3 2 4 20" xfId="9179"/>
    <cellStyle name="20 % - Akzent3 2 4 21" xfId="9180"/>
    <cellStyle name="20 % - Akzent3 2 4 3" xfId="503"/>
    <cellStyle name="20 % - Akzent3 2 4 3 2" xfId="4120"/>
    <cellStyle name="20 % - Akzent3 2 4 3 2 2" xfId="9181"/>
    <cellStyle name="20 % - Akzent3 2 4 3 3" xfId="9182"/>
    <cellStyle name="20 % - Akzent3 2 4 3 4" xfId="9183"/>
    <cellStyle name="20 % - Akzent3 2 4 3 5" xfId="9184"/>
    <cellStyle name="20 % - Akzent3 2 4 3 6" xfId="9185"/>
    <cellStyle name="20 % - Akzent3 2 4 3 7" xfId="9186"/>
    <cellStyle name="20 % - Akzent3 2 4 3 8" xfId="9187"/>
    <cellStyle name="20 % - Akzent3 2 4 4" xfId="504"/>
    <cellStyle name="20 % - Akzent3 2 4 4 2" xfId="4121"/>
    <cellStyle name="20 % - Akzent3 2 4 4 3" xfId="9188"/>
    <cellStyle name="20 % - Akzent3 2 4 4 4" xfId="9189"/>
    <cellStyle name="20 % - Akzent3 2 4 4 5" xfId="9190"/>
    <cellStyle name="20 % - Akzent3 2 4 4 6" xfId="9191"/>
    <cellStyle name="20 % - Akzent3 2 4 4 7" xfId="9192"/>
    <cellStyle name="20 % - Akzent3 2 4 5" xfId="505"/>
    <cellStyle name="20 % - Akzent3 2 4 5 2" xfId="4122"/>
    <cellStyle name="20 % - Akzent3 2 4 5 3" xfId="9193"/>
    <cellStyle name="20 % - Akzent3 2 4 5 4" xfId="9194"/>
    <cellStyle name="20 % - Akzent3 2 4 5 5" xfId="9195"/>
    <cellStyle name="20 % - Akzent3 2 4 5 6" xfId="9196"/>
    <cellStyle name="20 % - Akzent3 2 4 6" xfId="506"/>
    <cellStyle name="20 % - Akzent3 2 4 6 2" xfId="4123"/>
    <cellStyle name="20 % - Akzent3 2 4 6 3" xfId="9197"/>
    <cellStyle name="20 % - Akzent3 2 4 6 4" xfId="9198"/>
    <cellStyle name="20 % - Akzent3 2 4 6 5" xfId="9199"/>
    <cellStyle name="20 % - Akzent3 2 4 7" xfId="507"/>
    <cellStyle name="20 % - Akzent3 2 4 7 2" xfId="4124"/>
    <cellStyle name="20 % - Akzent3 2 4 7 3" xfId="9200"/>
    <cellStyle name="20 % - Akzent3 2 4 7 4" xfId="9201"/>
    <cellStyle name="20 % - Akzent3 2 4 7 5" xfId="9202"/>
    <cellStyle name="20 % - Akzent3 2 4 8" xfId="2416"/>
    <cellStyle name="20 % - Akzent3 2 4 8 2" xfId="4125"/>
    <cellStyle name="20 % - Akzent3 2 4 8 3" xfId="9203"/>
    <cellStyle name="20 % - Akzent3 2 4 8 4" xfId="9204"/>
    <cellStyle name="20 % - Akzent3 2 4 8 5" xfId="9205"/>
    <cellStyle name="20 % - Akzent3 2 4 9" xfId="2417"/>
    <cellStyle name="20 % - Akzent3 2 4 9 2" xfId="4126"/>
    <cellStyle name="20 % - Akzent3 2 4 9 3" xfId="9206"/>
    <cellStyle name="20 % - Akzent3 2 4 9 4" xfId="9207"/>
    <cellStyle name="20 % - Akzent3 2 4 9 5" xfId="9208"/>
    <cellStyle name="20 % - Akzent3 2 5" xfId="508"/>
    <cellStyle name="20 % - Akzent3 2 5 10" xfId="4127"/>
    <cellStyle name="20 % - Akzent3 2 5 10 2" xfId="9209"/>
    <cellStyle name="20 % - Akzent3 2 5 11" xfId="9210"/>
    <cellStyle name="20 % - Akzent3 2 5 11 2" xfId="9211"/>
    <cellStyle name="20 % - Akzent3 2 5 12" xfId="9212"/>
    <cellStyle name="20 % - Akzent3 2 5 13" xfId="9213"/>
    <cellStyle name="20 % - Akzent3 2 5 14" xfId="9214"/>
    <cellStyle name="20 % - Akzent3 2 5 15" xfId="9215"/>
    <cellStyle name="20 % - Akzent3 2 5 16" xfId="9216"/>
    <cellStyle name="20 % - Akzent3 2 5 17" xfId="9217"/>
    <cellStyle name="20 % - Akzent3 2 5 18" xfId="9218"/>
    <cellStyle name="20 % - Akzent3 2 5 2" xfId="509"/>
    <cellStyle name="20 % - Akzent3 2 5 2 2" xfId="4128"/>
    <cellStyle name="20 % - Akzent3 2 5 2 2 2" xfId="9219"/>
    <cellStyle name="20 % - Akzent3 2 5 2 3" xfId="9220"/>
    <cellStyle name="20 % - Akzent3 2 5 2 4" xfId="9221"/>
    <cellStyle name="20 % - Akzent3 2 5 2 5" xfId="9222"/>
    <cellStyle name="20 % - Akzent3 2 5 3" xfId="510"/>
    <cellStyle name="20 % - Akzent3 2 5 3 2" xfId="4129"/>
    <cellStyle name="20 % - Akzent3 2 5 3 3" xfId="9223"/>
    <cellStyle name="20 % - Akzent3 2 5 3 4" xfId="9224"/>
    <cellStyle name="20 % - Akzent3 2 5 4" xfId="511"/>
    <cellStyle name="20 % - Akzent3 2 5 4 2" xfId="4130"/>
    <cellStyle name="20 % - Akzent3 2 5 4 3" xfId="9225"/>
    <cellStyle name="20 % - Akzent3 2 5 5" xfId="512"/>
    <cellStyle name="20 % - Akzent3 2 5 5 2" xfId="4131"/>
    <cellStyle name="20 % - Akzent3 2 5 5 3" xfId="9226"/>
    <cellStyle name="20 % - Akzent3 2 5 6" xfId="513"/>
    <cellStyle name="20 % - Akzent3 2 5 6 2" xfId="4132"/>
    <cellStyle name="20 % - Akzent3 2 5 6 3" xfId="9227"/>
    <cellStyle name="20 % - Akzent3 2 5 7" xfId="2418"/>
    <cellStyle name="20 % - Akzent3 2 5 7 2" xfId="4133"/>
    <cellStyle name="20 % - Akzent3 2 5 7 3" xfId="9228"/>
    <cellStyle name="20 % - Akzent3 2 5 8" xfId="2419"/>
    <cellStyle name="20 % - Akzent3 2 5 8 2" xfId="4134"/>
    <cellStyle name="20 % - Akzent3 2 5 8 3" xfId="9229"/>
    <cellStyle name="20 % - Akzent3 2 5 9" xfId="3223"/>
    <cellStyle name="20 % - Akzent3 2 5 9 2" xfId="4135"/>
    <cellStyle name="20 % - Akzent3 2 5 9 3" xfId="9230"/>
    <cellStyle name="20 % - Akzent3 2 6" xfId="514"/>
    <cellStyle name="20 % - Akzent3 2 6 2" xfId="4136"/>
    <cellStyle name="20 % - Akzent3 2 6 2 2" xfId="9231"/>
    <cellStyle name="20 % - Akzent3 2 6 3" xfId="9232"/>
    <cellStyle name="20 % - Akzent3 2 6 4" xfId="9233"/>
    <cellStyle name="20 % - Akzent3 2 6 5" xfId="9234"/>
    <cellStyle name="20 % - Akzent3 2 6 6" xfId="9235"/>
    <cellStyle name="20 % - Akzent3 2 6 7" xfId="9236"/>
    <cellStyle name="20 % - Akzent3 2 6 8" xfId="9237"/>
    <cellStyle name="20 % - Akzent3 2 7" xfId="515"/>
    <cellStyle name="20 % - Akzent3 2 7 2" xfId="4137"/>
    <cellStyle name="20 % - Akzent3 2 7 3" xfId="9238"/>
    <cellStyle name="20 % - Akzent3 2 7 4" xfId="9239"/>
    <cellStyle name="20 % - Akzent3 2 7 5" xfId="9240"/>
    <cellStyle name="20 % - Akzent3 2 7 6" xfId="9241"/>
    <cellStyle name="20 % - Akzent3 2 7 7" xfId="9242"/>
    <cellStyle name="20 % - Akzent3 2 8" xfId="516"/>
    <cellStyle name="20 % - Akzent3 2 8 2" xfId="4138"/>
    <cellStyle name="20 % - Akzent3 2 8 3" xfId="9243"/>
    <cellStyle name="20 % - Akzent3 2 8 4" xfId="9244"/>
    <cellStyle name="20 % - Akzent3 2 8 5" xfId="9245"/>
    <cellStyle name="20 % - Akzent3 2 8 6" xfId="9246"/>
    <cellStyle name="20 % - Akzent3 2 9" xfId="517"/>
    <cellStyle name="20 % - Akzent3 2 9 2" xfId="4139"/>
    <cellStyle name="20 % - Akzent3 2 9 3" xfId="9247"/>
    <cellStyle name="20 % - Akzent3 2 9 4" xfId="9248"/>
    <cellStyle name="20 % - Akzent3 2 9 5" xfId="9249"/>
    <cellStyle name="20 % - Akzent3 2 9 6" xfId="9250"/>
    <cellStyle name="20 % - Akzent3 3" xfId="518"/>
    <cellStyle name="20 % - Akzent3 3 10" xfId="519"/>
    <cellStyle name="20 % - Akzent3 3 10 2" xfId="4141"/>
    <cellStyle name="20 % - Akzent3 3 10 3" xfId="9251"/>
    <cellStyle name="20 % - Akzent3 3 10 4" xfId="9252"/>
    <cellStyle name="20 % - Akzent3 3 10 5" xfId="9253"/>
    <cellStyle name="20 % - Akzent3 3 11" xfId="520"/>
    <cellStyle name="20 % - Akzent3 3 11 2" xfId="4142"/>
    <cellStyle name="20 % - Akzent3 3 11 3" xfId="9254"/>
    <cellStyle name="20 % - Akzent3 3 11 4" xfId="9255"/>
    <cellStyle name="20 % - Akzent3 3 11 5" xfId="9256"/>
    <cellStyle name="20 % - Akzent3 3 12" xfId="521"/>
    <cellStyle name="20 % - Akzent3 3 12 2" xfId="4143"/>
    <cellStyle name="20 % - Akzent3 3 12 3" xfId="9257"/>
    <cellStyle name="20 % - Akzent3 3 12 4" xfId="9258"/>
    <cellStyle name="20 % - Akzent3 3 12 5" xfId="9259"/>
    <cellStyle name="20 % - Akzent3 3 13" xfId="2420"/>
    <cellStyle name="20 % - Akzent3 3 13 2" xfId="4144"/>
    <cellStyle name="20 % - Akzent3 3 13 3" xfId="9260"/>
    <cellStyle name="20 % - Akzent3 3 13 4" xfId="9261"/>
    <cellStyle name="20 % - Akzent3 3 14" xfId="2421"/>
    <cellStyle name="20 % - Akzent3 3 14 2" xfId="4145"/>
    <cellStyle name="20 % - Akzent3 3 14 3" xfId="9262"/>
    <cellStyle name="20 % - Akzent3 3 15" xfId="2422"/>
    <cellStyle name="20 % - Akzent3 3 15 2" xfId="4146"/>
    <cellStyle name="20 % - Akzent3 3 15 3" xfId="9263"/>
    <cellStyle name="20 % - Akzent3 3 16" xfId="2423"/>
    <cellStyle name="20 % - Akzent3 3 16 2" xfId="4147"/>
    <cellStyle name="20 % - Akzent3 3 16 3" xfId="9264"/>
    <cellStyle name="20 % - Akzent3 3 17" xfId="3224"/>
    <cellStyle name="20 % - Akzent3 3 17 2" xfId="4148"/>
    <cellStyle name="20 % - Akzent3 3 17 3" xfId="9265"/>
    <cellStyle name="20 % - Akzent3 3 18" xfId="4140"/>
    <cellStyle name="20 % - Akzent3 3 18 2" xfId="9266"/>
    <cellStyle name="20 % - Akzent3 3 18 3" xfId="9267"/>
    <cellStyle name="20 % - Akzent3 3 19" xfId="9268"/>
    <cellStyle name="20 % - Akzent3 3 19 2" xfId="9269"/>
    <cellStyle name="20 % - Akzent3 3 19 3" xfId="9270"/>
    <cellStyle name="20 % - Akzent3 3 2" xfId="522"/>
    <cellStyle name="20 % - Akzent3 3 2 10" xfId="2424"/>
    <cellStyle name="20 % - Akzent3 3 2 10 2" xfId="4150"/>
    <cellStyle name="20 % - Akzent3 3 2 10 3" xfId="9271"/>
    <cellStyle name="20 % - Akzent3 3 2 10 4" xfId="9272"/>
    <cellStyle name="20 % - Akzent3 3 2 10 5" xfId="9273"/>
    <cellStyle name="20 % - Akzent3 3 2 11" xfId="2425"/>
    <cellStyle name="20 % - Akzent3 3 2 11 2" xfId="4151"/>
    <cellStyle name="20 % - Akzent3 3 2 11 3" xfId="9274"/>
    <cellStyle name="20 % - Akzent3 3 2 11 4" xfId="9275"/>
    <cellStyle name="20 % - Akzent3 3 2 12" xfId="2426"/>
    <cellStyle name="20 % - Akzent3 3 2 12 2" xfId="4152"/>
    <cellStyle name="20 % - Akzent3 3 2 12 3" xfId="9276"/>
    <cellStyle name="20 % - Akzent3 3 2 13" xfId="2427"/>
    <cellStyle name="20 % - Akzent3 3 2 13 2" xfId="4153"/>
    <cellStyle name="20 % - Akzent3 3 2 13 3" xfId="9277"/>
    <cellStyle name="20 % - Akzent3 3 2 14" xfId="3225"/>
    <cellStyle name="20 % - Akzent3 3 2 14 2" xfId="4154"/>
    <cellStyle name="20 % - Akzent3 3 2 14 3" xfId="9278"/>
    <cellStyle name="20 % - Akzent3 3 2 15" xfId="4149"/>
    <cellStyle name="20 % - Akzent3 3 2 15 2" xfId="9279"/>
    <cellStyle name="20 % - Akzent3 3 2 15 3" xfId="9280"/>
    <cellStyle name="20 % - Akzent3 3 2 16" xfId="9281"/>
    <cellStyle name="20 % - Akzent3 3 2 16 2" xfId="9282"/>
    <cellStyle name="20 % - Akzent3 3 2 16 3" xfId="9283"/>
    <cellStyle name="20 % - Akzent3 3 2 17" xfId="9284"/>
    <cellStyle name="20 % - Akzent3 3 2 17 2" xfId="9285"/>
    <cellStyle name="20 % - Akzent3 3 2 17 3" xfId="9286"/>
    <cellStyle name="20 % - Akzent3 3 2 18" xfId="9287"/>
    <cellStyle name="20 % - Akzent3 3 2 18 2" xfId="9288"/>
    <cellStyle name="20 % - Akzent3 3 2 19" xfId="9289"/>
    <cellStyle name="20 % - Akzent3 3 2 19 2" xfId="9290"/>
    <cellStyle name="20 % - Akzent3 3 2 2" xfId="523"/>
    <cellStyle name="20 % - Akzent3 3 2 2 10" xfId="2428"/>
    <cellStyle name="20 % - Akzent3 3 2 2 10 2" xfId="4156"/>
    <cellStyle name="20 % - Akzent3 3 2 2 11" xfId="3226"/>
    <cellStyle name="20 % - Akzent3 3 2 2 11 2" xfId="4157"/>
    <cellStyle name="20 % - Akzent3 3 2 2 12" xfId="4155"/>
    <cellStyle name="20 % - Akzent3 3 2 2 12 2" xfId="9291"/>
    <cellStyle name="20 % - Akzent3 3 2 2 13" xfId="9292"/>
    <cellStyle name="20 % - Akzent3 3 2 2 13 2" xfId="9293"/>
    <cellStyle name="20 % - Akzent3 3 2 2 14" xfId="9294"/>
    <cellStyle name="20 % - Akzent3 3 2 2 14 2" xfId="9295"/>
    <cellStyle name="20 % - Akzent3 3 2 2 15" xfId="9296"/>
    <cellStyle name="20 % - Akzent3 3 2 2 16" xfId="9297"/>
    <cellStyle name="20 % - Akzent3 3 2 2 17" xfId="9298"/>
    <cellStyle name="20 % - Akzent3 3 2 2 18" xfId="9299"/>
    <cellStyle name="20 % - Akzent3 3 2 2 19" xfId="9300"/>
    <cellStyle name="20 % - Akzent3 3 2 2 2" xfId="524"/>
    <cellStyle name="20 % - Akzent3 3 2 2 2 10" xfId="9301"/>
    <cellStyle name="20 % - Akzent3 3 2 2 2 10 2" xfId="9302"/>
    <cellStyle name="20 % - Akzent3 3 2 2 2 11" xfId="9303"/>
    <cellStyle name="20 % - Akzent3 3 2 2 2 12" xfId="9304"/>
    <cellStyle name="20 % - Akzent3 3 2 2 2 13" xfId="9305"/>
    <cellStyle name="20 % - Akzent3 3 2 2 2 2" xfId="525"/>
    <cellStyle name="20 % - Akzent3 3 2 2 2 2 2" xfId="4159"/>
    <cellStyle name="20 % - Akzent3 3 2 2 2 2 2 2" xfId="9306"/>
    <cellStyle name="20 % - Akzent3 3 2 2 2 2 3" xfId="9307"/>
    <cellStyle name="20 % - Akzent3 3 2 2 2 2 4" xfId="9308"/>
    <cellStyle name="20 % - Akzent3 3 2 2 2 3" xfId="526"/>
    <cellStyle name="20 % - Akzent3 3 2 2 2 3 2" xfId="4160"/>
    <cellStyle name="20 % - Akzent3 3 2 2 2 3 3" xfId="9309"/>
    <cellStyle name="20 % - Akzent3 3 2 2 2 4" xfId="527"/>
    <cellStyle name="20 % - Akzent3 3 2 2 2 4 2" xfId="4161"/>
    <cellStyle name="20 % - Akzent3 3 2 2 2 5" xfId="528"/>
    <cellStyle name="20 % - Akzent3 3 2 2 2 5 2" xfId="4162"/>
    <cellStyle name="20 % - Akzent3 3 2 2 2 6" xfId="2429"/>
    <cellStyle name="20 % - Akzent3 3 2 2 2 6 2" xfId="4163"/>
    <cellStyle name="20 % - Akzent3 3 2 2 2 7" xfId="2430"/>
    <cellStyle name="20 % - Akzent3 3 2 2 2 7 2" xfId="4164"/>
    <cellStyle name="20 % - Akzent3 3 2 2 2 8" xfId="3227"/>
    <cellStyle name="20 % - Akzent3 3 2 2 2 8 2" xfId="4165"/>
    <cellStyle name="20 % - Akzent3 3 2 2 2 9" xfId="4158"/>
    <cellStyle name="20 % - Akzent3 3 2 2 2 9 2" xfId="9310"/>
    <cellStyle name="20 % - Akzent3 3 2 2 20" xfId="9311"/>
    <cellStyle name="20 % - Akzent3 3 2 2 21" xfId="9312"/>
    <cellStyle name="20 % - Akzent3 3 2 2 3" xfId="529"/>
    <cellStyle name="20 % - Akzent3 3 2 2 3 2" xfId="4166"/>
    <cellStyle name="20 % - Akzent3 3 2 2 3 2 2" xfId="9313"/>
    <cellStyle name="20 % - Akzent3 3 2 2 3 3" xfId="9314"/>
    <cellStyle name="20 % - Akzent3 3 2 2 3 4" xfId="9315"/>
    <cellStyle name="20 % - Akzent3 3 2 2 4" xfId="530"/>
    <cellStyle name="20 % - Akzent3 3 2 2 4 2" xfId="4167"/>
    <cellStyle name="20 % - Akzent3 3 2 2 4 3" xfId="9316"/>
    <cellStyle name="20 % - Akzent3 3 2 2 5" xfId="531"/>
    <cellStyle name="20 % - Akzent3 3 2 2 5 2" xfId="4168"/>
    <cellStyle name="20 % - Akzent3 3 2 2 6" xfId="532"/>
    <cellStyle name="20 % - Akzent3 3 2 2 6 2" xfId="4169"/>
    <cellStyle name="20 % - Akzent3 3 2 2 7" xfId="533"/>
    <cellStyle name="20 % - Akzent3 3 2 2 7 2" xfId="4170"/>
    <cellStyle name="20 % - Akzent3 3 2 2 8" xfId="2431"/>
    <cellStyle name="20 % - Akzent3 3 2 2 8 2" xfId="4171"/>
    <cellStyle name="20 % - Akzent3 3 2 2 9" xfId="2432"/>
    <cellStyle name="20 % - Akzent3 3 2 2 9 2" xfId="4172"/>
    <cellStyle name="20 % - Akzent3 3 2 20" xfId="9317"/>
    <cellStyle name="20 % - Akzent3 3 2 20 2" xfId="9318"/>
    <cellStyle name="20 % - Akzent3 3 2 21" xfId="9319"/>
    <cellStyle name="20 % - Akzent3 3 2 22" xfId="9320"/>
    <cellStyle name="20 % - Akzent3 3 2 23" xfId="9321"/>
    <cellStyle name="20 % - Akzent3 3 2 24" xfId="9322"/>
    <cellStyle name="20 % - Akzent3 3 2 25" xfId="9323"/>
    <cellStyle name="20 % - Akzent3 3 2 3" xfId="534"/>
    <cellStyle name="20 % - Akzent3 3 2 3 10" xfId="9324"/>
    <cellStyle name="20 % - Akzent3 3 2 3 10 2" xfId="9325"/>
    <cellStyle name="20 % - Akzent3 3 2 3 11" xfId="9326"/>
    <cellStyle name="20 % - Akzent3 3 2 3 12" xfId="9327"/>
    <cellStyle name="20 % - Akzent3 3 2 3 13" xfId="9328"/>
    <cellStyle name="20 % - Akzent3 3 2 3 14" xfId="9329"/>
    <cellStyle name="20 % - Akzent3 3 2 3 15" xfId="9330"/>
    <cellStyle name="20 % - Akzent3 3 2 3 16" xfId="9331"/>
    <cellStyle name="20 % - Akzent3 3 2 3 17" xfId="9332"/>
    <cellStyle name="20 % - Akzent3 3 2 3 2" xfId="535"/>
    <cellStyle name="20 % - Akzent3 3 2 3 2 2" xfId="4174"/>
    <cellStyle name="20 % - Akzent3 3 2 3 2 2 2" xfId="9333"/>
    <cellStyle name="20 % - Akzent3 3 2 3 2 3" xfId="9334"/>
    <cellStyle name="20 % - Akzent3 3 2 3 2 4" xfId="9335"/>
    <cellStyle name="20 % - Akzent3 3 2 3 3" xfId="536"/>
    <cellStyle name="20 % - Akzent3 3 2 3 3 2" xfId="4175"/>
    <cellStyle name="20 % - Akzent3 3 2 3 3 3" xfId="9336"/>
    <cellStyle name="20 % - Akzent3 3 2 3 4" xfId="537"/>
    <cellStyle name="20 % - Akzent3 3 2 3 4 2" xfId="4176"/>
    <cellStyle name="20 % - Akzent3 3 2 3 5" xfId="538"/>
    <cellStyle name="20 % - Akzent3 3 2 3 5 2" xfId="4177"/>
    <cellStyle name="20 % - Akzent3 3 2 3 6" xfId="2433"/>
    <cellStyle name="20 % - Akzent3 3 2 3 6 2" xfId="4178"/>
    <cellStyle name="20 % - Akzent3 3 2 3 7" xfId="2434"/>
    <cellStyle name="20 % - Akzent3 3 2 3 7 2" xfId="4179"/>
    <cellStyle name="20 % - Akzent3 3 2 3 8" xfId="3228"/>
    <cellStyle name="20 % - Akzent3 3 2 3 8 2" xfId="4180"/>
    <cellStyle name="20 % - Akzent3 3 2 3 9" xfId="4173"/>
    <cellStyle name="20 % - Akzent3 3 2 3 9 2" xfId="9337"/>
    <cellStyle name="20 % - Akzent3 3 2 4" xfId="539"/>
    <cellStyle name="20 % - Akzent3 3 2 4 2" xfId="4181"/>
    <cellStyle name="20 % - Akzent3 3 2 4 2 2" xfId="9338"/>
    <cellStyle name="20 % - Akzent3 3 2 4 3" xfId="9339"/>
    <cellStyle name="20 % - Akzent3 3 2 4 4" xfId="9340"/>
    <cellStyle name="20 % - Akzent3 3 2 4 5" xfId="9341"/>
    <cellStyle name="20 % - Akzent3 3 2 4 6" xfId="9342"/>
    <cellStyle name="20 % - Akzent3 3 2 4 7" xfId="9343"/>
    <cellStyle name="20 % - Akzent3 3 2 4 8" xfId="9344"/>
    <cellStyle name="20 % - Akzent3 3 2 5" xfId="540"/>
    <cellStyle name="20 % - Akzent3 3 2 5 2" xfId="4182"/>
    <cellStyle name="20 % - Akzent3 3 2 5 3" xfId="9345"/>
    <cellStyle name="20 % - Akzent3 3 2 5 4" xfId="9346"/>
    <cellStyle name="20 % - Akzent3 3 2 5 5" xfId="9347"/>
    <cellStyle name="20 % - Akzent3 3 2 5 6" xfId="9348"/>
    <cellStyle name="20 % - Akzent3 3 2 5 7" xfId="9349"/>
    <cellStyle name="20 % - Akzent3 3 2 6" xfId="541"/>
    <cellStyle name="20 % - Akzent3 3 2 6 2" xfId="4183"/>
    <cellStyle name="20 % - Akzent3 3 2 6 3" xfId="9350"/>
    <cellStyle name="20 % - Akzent3 3 2 6 4" xfId="9351"/>
    <cellStyle name="20 % - Akzent3 3 2 6 5" xfId="9352"/>
    <cellStyle name="20 % - Akzent3 3 2 7" xfId="542"/>
    <cellStyle name="20 % - Akzent3 3 2 7 2" xfId="4184"/>
    <cellStyle name="20 % - Akzent3 3 2 7 3" xfId="9353"/>
    <cellStyle name="20 % - Akzent3 3 2 7 4" xfId="9354"/>
    <cellStyle name="20 % - Akzent3 3 2 7 5" xfId="9355"/>
    <cellStyle name="20 % - Akzent3 3 2 8" xfId="543"/>
    <cellStyle name="20 % - Akzent3 3 2 8 2" xfId="4185"/>
    <cellStyle name="20 % - Akzent3 3 2 8 3" xfId="9356"/>
    <cellStyle name="20 % - Akzent3 3 2 8 4" xfId="9357"/>
    <cellStyle name="20 % - Akzent3 3 2 8 5" xfId="9358"/>
    <cellStyle name="20 % - Akzent3 3 2 9" xfId="544"/>
    <cellStyle name="20 % - Akzent3 3 2 9 2" xfId="4186"/>
    <cellStyle name="20 % - Akzent3 3 2 9 3" xfId="9359"/>
    <cellStyle name="20 % - Akzent3 3 2 9 4" xfId="9360"/>
    <cellStyle name="20 % - Akzent3 3 2 9 5" xfId="9361"/>
    <cellStyle name="20 % - Akzent3 3 20" xfId="9362"/>
    <cellStyle name="20 % - Akzent3 3 20 2" xfId="9363"/>
    <cellStyle name="20 % - Akzent3 3 20 3" xfId="9364"/>
    <cellStyle name="20 % - Akzent3 3 21" xfId="9365"/>
    <cellStyle name="20 % - Akzent3 3 21 2" xfId="9366"/>
    <cellStyle name="20 % - Akzent3 3 22" xfId="9367"/>
    <cellStyle name="20 % - Akzent3 3 22 2" xfId="9368"/>
    <cellStyle name="20 % - Akzent3 3 23" xfId="9369"/>
    <cellStyle name="20 % - Akzent3 3 24" xfId="9370"/>
    <cellStyle name="20 % - Akzent3 3 25" xfId="9371"/>
    <cellStyle name="20 % - Akzent3 3 26" xfId="9372"/>
    <cellStyle name="20 % - Akzent3 3 27" xfId="9373"/>
    <cellStyle name="20 % - Akzent3 3 28" xfId="9374"/>
    <cellStyle name="20 % - Akzent3 3 3" xfId="545"/>
    <cellStyle name="20 % - Akzent3 3 3 10" xfId="2435"/>
    <cellStyle name="20 % - Akzent3 3 3 10 2" xfId="4188"/>
    <cellStyle name="20 % - Akzent3 3 3 11" xfId="2436"/>
    <cellStyle name="20 % - Akzent3 3 3 11 2" xfId="4189"/>
    <cellStyle name="20 % - Akzent3 3 3 12" xfId="3229"/>
    <cellStyle name="20 % - Akzent3 3 3 12 2" xfId="4190"/>
    <cellStyle name="20 % - Akzent3 3 3 13" xfId="4187"/>
    <cellStyle name="20 % - Akzent3 3 3 13 2" xfId="9375"/>
    <cellStyle name="20 % - Akzent3 3 3 14" xfId="9376"/>
    <cellStyle name="20 % - Akzent3 3 3 14 2" xfId="9377"/>
    <cellStyle name="20 % - Akzent3 3 3 15" xfId="9378"/>
    <cellStyle name="20 % - Akzent3 3 3 15 2" xfId="9379"/>
    <cellStyle name="20 % - Akzent3 3 3 16" xfId="9380"/>
    <cellStyle name="20 % - Akzent3 3 3 17" xfId="9381"/>
    <cellStyle name="20 % - Akzent3 3 3 18" xfId="9382"/>
    <cellStyle name="20 % - Akzent3 3 3 19" xfId="9383"/>
    <cellStyle name="20 % - Akzent3 3 3 2" xfId="546"/>
    <cellStyle name="20 % - Akzent3 3 3 2 10" xfId="3230"/>
    <cellStyle name="20 % - Akzent3 3 3 2 10 2" xfId="4192"/>
    <cellStyle name="20 % - Akzent3 3 3 2 11" xfId="4191"/>
    <cellStyle name="20 % - Akzent3 3 3 2 11 2" xfId="9384"/>
    <cellStyle name="20 % - Akzent3 3 3 2 12" xfId="9385"/>
    <cellStyle name="20 % - Akzent3 3 3 2 12 2" xfId="9386"/>
    <cellStyle name="20 % - Akzent3 3 3 2 13" xfId="9387"/>
    <cellStyle name="20 % - Akzent3 3 3 2 14" xfId="9388"/>
    <cellStyle name="20 % - Akzent3 3 3 2 15" xfId="9389"/>
    <cellStyle name="20 % - Akzent3 3 3 2 16" xfId="9390"/>
    <cellStyle name="20 % - Akzent3 3 3 2 2" xfId="547"/>
    <cellStyle name="20 % - Akzent3 3 3 2 2 10" xfId="9391"/>
    <cellStyle name="20 % - Akzent3 3 3 2 2 10 2" xfId="9392"/>
    <cellStyle name="20 % - Akzent3 3 3 2 2 11" xfId="9393"/>
    <cellStyle name="20 % - Akzent3 3 3 2 2 12" xfId="9394"/>
    <cellStyle name="20 % - Akzent3 3 3 2 2 13" xfId="9395"/>
    <cellStyle name="20 % - Akzent3 3 3 2 2 2" xfId="548"/>
    <cellStyle name="20 % - Akzent3 3 3 2 2 2 2" xfId="4194"/>
    <cellStyle name="20 % - Akzent3 3 3 2 2 2 2 2" xfId="9396"/>
    <cellStyle name="20 % - Akzent3 3 3 2 2 2 3" xfId="9397"/>
    <cellStyle name="20 % - Akzent3 3 3 2 2 2 4" xfId="9398"/>
    <cellStyle name="20 % - Akzent3 3 3 2 2 3" xfId="549"/>
    <cellStyle name="20 % - Akzent3 3 3 2 2 3 2" xfId="4195"/>
    <cellStyle name="20 % - Akzent3 3 3 2 2 3 3" xfId="9399"/>
    <cellStyle name="20 % - Akzent3 3 3 2 2 4" xfId="550"/>
    <cellStyle name="20 % - Akzent3 3 3 2 2 4 2" xfId="4196"/>
    <cellStyle name="20 % - Akzent3 3 3 2 2 5" xfId="551"/>
    <cellStyle name="20 % - Akzent3 3 3 2 2 5 2" xfId="4197"/>
    <cellStyle name="20 % - Akzent3 3 3 2 2 6" xfId="2437"/>
    <cellStyle name="20 % - Akzent3 3 3 2 2 6 2" xfId="4198"/>
    <cellStyle name="20 % - Akzent3 3 3 2 2 7" xfId="2438"/>
    <cellStyle name="20 % - Akzent3 3 3 2 2 7 2" xfId="4199"/>
    <cellStyle name="20 % - Akzent3 3 3 2 2 8" xfId="3231"/>
    <cellStyle name="20 % - Akzent3 3 3 2 2 8 2" xfId="4200"/>
    <cellStyle name="20 % - Akzent3 3 3 2 2 9" xfId="4193"/>
    <cellStyle name="20 % - Akzent3 3 3 2 2 9 2" xfId="9400"/>
    <cellStyle name="20 % - Akzent3 3 3 2 3" xfId="552"/>
    <cellStyle name="20 % - Akzent3 3 3 2 3 2" xfId="4201"/>
    <cellStyle name="20 % - Akzent3 3 3 2 3 2 2" xfId="9401"/>
    <cellStyle name="20 % - Akzent3 3 3 2 3 3" xfId="9402"/>
    <cellStyle name="20 % - Akzent3 3 3 2 3 4" xfId="9403"/>
    <cellStyle name="20 % - Akzent3 3 3 2 4" xfId="553"/>
    <cellStyle name="20 % - Akzent3 3 3 2 4 2" xfId="4202"/>
    <cellStyle name="20 % - Akzent3 3 3 2 4 3" xfId="9404"/>
    <cellStyle name="20 % - Akzent3 3 3 2 5" xfId="554"/>
    <cellStyle name="20 % - Akzent3 3 3 2 5 2" xfId="4203"/>
    <cellStyle name="20 % - Akzent3 3 3 2 6" xfId="555"/>
    <cellStyle name="20 % - Akzent3 3 3 2 6 2" xfId="4204"/>
    <cellStyle name="20 % - Akzent3 3 3 2 7" xfId="556"/>
    <cellStyle name="20 % - Akzent3 3 3 2 7 2" xfId="4205"/>
    <cellStyle name="20 % - Akzent3 3 3 2 8" xfId="2439"/>
    <cellStyle name="20 % - Akzent3 3 3 2 8 2" xfId="4206"/>
    <cellStyle name="20 % - Akzent3 3 3 2 9" xfId="2440"/>
    <cellStyle name="20 % - Akzent3 3 3 2 9 2" xfId="4207"/>
    <cellStyle name="20 % - Akzent3 3 3 20" xfId="9405"/>
    <cellStyle name="20 % - Akzent3 3 3 21" xfId="9406"/>
    <cellStyle name="20 % - Akzent3 3 3 22" xfId="9407"/>
    <cellStyle name="20 % - Akzent3 3 3 3" xfId="557"/>
    <cellStyle name="20 % - Akzent3 3 3 3 10" xfId="9408"/>
    <cellStyle name="20 % - Akzent3 3 3 3 10 2" xfId="9409"/>
    <cellStyle name="20 % - Akzent3 3 3 3 11" xfId="9410"/>
    <cellStyle name="20 % - Akzent3 3 3 3 12" xfId="9411"/>
    <cellStyle name="20 % - Akzent3 3 3 3 13" xfId="9412"/>
    <cellStyle name="20 % - Akzent3 3 3 3 14" xfId="9413"/>
    <cellStyle name="20 % - Akzent3 3 3 3 2" xfId="558"/>
    <cellStyle name="20 % - Akzent3 3 3 3 2 2" xfId="4209"/>
    <cellStyle name="20 % - Akzent3 3 3 3 2 2 2" xfId="9414"/>
    <cellStyle name="20 % - Akzent3 3 3 3 2 3" xfId="9415"/>
    <cellStyle name="20 % - Akzent3 3 3 3 2 4" xfId="9416"/>
    <cellStyle name="20 % - Akzent3 3 3 3 3" xfId="559"/>
    <cellStyle name="20 % - Akzent3 3 3 3 3 2" xfId="4210"/>
    <cellStyle name="20 % - Akzent3 3 3 3 3 3" xfId="9417"/>
    <cellStyle name="20 % - Akzent3 3 3 3 4" xfId="560"/>
    <cellStyle name="20 % - Akzent3 3 3 3 4 2" xfId="4211"/>
    <cellStyle name="20 % - Akzent3 3 3 3 5" xfId="561"/>
    <cellStyle name="20 % - Akzent3 3 3 3 5 2" xfId="4212"/>
    <cellStyle name="20 % - Akzent3 3 3 3 6" xfId="2441"/>
    <cellStyle name="20 % - Akzent3 3 3 3 6 2" xfId="4213"/>
    <cellStyle name="20 % - Akzent3 3 3 3 7" xfId="2442"/>
    <cellStyle name="20 % - Akzent3 3 3 3 7 2" xfId="4214"/>
    <cellStyle name="20 % - Akzent3 3 3 3 8" xfId="3232"/>
    <cellStyle name="20 % - Akzent3 3 3 3 8 2" xfId="4215"/>
    <cellStyle name="20 % - Akzent3 3 3 3 9" xfId="4208"/>
    <cellStyle name="20 % - Akzent3 3 3 3 9 2" xfId="9418"/>
    <cellStyle name="20 % - Akzent3 3 3 4" xfId="562"/>
    <cellStyle name="20 % - Akzent3 3 3 4 2" xfId="4216"/>
    <cellStyle name="20 % - Akzent3 3 3 4 2 2" xfId="9419"/>
    <cellStyle name="20 % - Akzent3 3 3 4 3" xfId="9420"/>
    <cellStyle name="20 % - Akzent3 3 3 4 4" xfId="9421"/>
    <cellStyle name="20 % - Akzent3 3 3 4 5" xfId="9422"/>
    <cellStyle name="20 % - Akzent3 3 3 5" xfId="563"/>
    <cellStyle name="20 % - Akzent3 3 3 5 2" xfId="4217"/>
    <cellStyle name="20 % - Akzent3 3 3 5 3" xfId="9423"/>
    <cellStyle name="20 % - Akzent3 3 3 5 4" xfId="9424"/>
    <cellStyle name="20 % - Akzent3 3 3 6" xfId="564"/>
    <cellStyle name="20 % - Akzent3 3 3 6 2" xfId="4218"/>
    <cellStyle name="20 % - Akzent3 3 3 6 3" xfId="9425"/>
    <cellStyle name="20 % - Akzent3 3 3 7" xfId="565"/>
    <cellStyle name="20 % - Akzent3 3 3 7 2" xfId="4219"/>
    <cellStyle name="20 % - Akzent3 3 3 7 3" xfId="9426"/>
    <cellStyle name="20 % - Akzent3 3 3 8" xfId="566"/>
    <cellStyle name="20 % - Akzent3 3 3 8 2" xfId="4220"/>
    <cellStyle name="20 % - Akzent3 3 3 8 3" xfId="9427"/>
    <cellStyle name="20 % - Akzent3 3 3 9" xfId="2443"/>
    <cellStyle name="20 % - Akzent3 3 3 9 2" xfId="4221"/>
    <cellStyle name="20 % - Akzent3 3 3 9 3" xfId="9428"/>
    <cellStyle name="20 % - Akzent3 3 4" xfId="567"/>
    <cellStyle name="20 % - Akzent3 3 4 10" xfId="3233"/>
    <cellStyle name="20 % - Akzent3 3 4 10 2" xfId="4223"/>
    <cellStyle name="20 % - Akzent3 3 4 11" xfId="4222"/>
    <cellStyle name="20 % - Akzent3 3 4 11 2" xfId="9429"/>
    <cellStyle name="20 % - Akzent3 3 4 12" xfId="9430"/>
    <cellStyle name="20 % - Akzent3 3 4 12 2" xfId="9431"/>
    <cellStyle name="20 % - Akzent3 3 4 13" xfId="9432"/>
    <cellStyle name="20 % - Akzent3 3 4 14" xfId="9433"/>
    <cellStyle name="20 % - Akzent3 3 4 15" xfId="9434"/>
    <cellStyle name="20 % - Akzent3 3 4 16" xfId="9435"/>
    <cellStyle name="20 % - Akzent3 3 4 17" xfId="9436"/>
    <cellStyle name="20 % - Akzent3 3 4 18" xfId="9437"/>
    <cellStyle name="20 % - Akzent3 3 4 19" xfId="9438"/>
    <cellStyle name="20 % - Akzent3 3 4 2" xfId="568"/>
    <cellStyle name="20 % - Akzent3 3 4 2 10" xfId="9439"/>
    <cellStyle name="20 % - Akzent3 3 4 2 10 2" xfId="9440"/>
    <cellStyle name="20 % - Akzent3 3 4 2 11" xfId="9441"/>
    <cellStyle name="20 % - Akzent3 3 4 2 12" xfId="9442"/>
    <cellStyle name="20 % - Akzent3 3 4 2 13" xfId="9443"/>
    <cellStyle name="20 % - Akzent3 3 4 2 2" xfId="569"/>
    <cellStyle name="20 % - Akzent3 3 4 2 2 2" xfId="4225"/>
    <cellStyle name="20 % - Akzent3 3 4 2 2 2 2" xfId="9444"/>
    <cellStyle name="20 % - Akzent3 3 4 2 2 3" xfId="9445"/>
    <cellStyle name="20 % - Akzent3 3 4 2 2 4" xfId="9446"/>
    <cellStyle name="20 % - Akzent3 3 4 2 3" xfId="570"/>
    <cellStyle name="20 % - Akzent3 3 4 2 3 2" xfId="4226"/>
    <cellStyle name="20 % - Akzent3 3 4 2 3 3" xfId="9447"/>
    <cellStyle name="20 % - Akzent3 3 4 2 4" xfId="571"/>
    <cellStyle name="20 % - Akzent3 3 4 2 4 2" xfId="4227"/>
    <cellStyle name="20 % - Akzent3 3 4 2 5" xfId="572"/>
    <cellStyle name="20 % - Akzent3 3 4 2 5 2" xfId="4228"/>
    <cellStyle name="20 % - Akzent3 3 4 2 6" xfId="2444"/>
    <cellStyle name="20 % - Akzent3 3 4 2 6 2" xfId="4229"/>
    <cellStyle name="20 % - Akzent3 3 4 2 7" xfId="2445"/>
    <cellStyle name="20 % - Akzent3 3 4 2 7 2" xfId="4230"/>
    <cellStyle name="20 % - Akzent3 3 4 2 8" xfId="3234"/>
    <cellStyle name="20 % - Akzent3 3 4 2 8 2" xfId="4231"/>
    <cellStyle name="20 % - Akzent3 3 4 2 9" xfId="4224"/>
    <cellStyle name="20 % - Akzent3 3 4 2 9 2" xfId="9448"/>
    <cellStyle name="20 % - Akzent3 3 4 3" xfId="573"/>
    <cellStyle name="20 % - Akzent3 3 4 3 2" xfId="4232"/>
    <cellStyle name="20 % - Akzent3 3 4 3 2 2" xfId="9449"/>
    <cellStyle name="20 % - Akzent3 3 4 3 3" xfId="9450"/>
    <cellStyle name="20 % - Akzent3 3 4 3 4" xfId="9451"/>
    <cellStyle name="20 % - Akzent3 3 4 4" xfId="574"/>
    <cellStyle name="20 % - Akzent3 3 4 4 2" xfId="4233"/>
    <cellStyle name="20 % - Akzent3 3 4 4 3" xfId="9452"/>
    <cellStyle name="20 % - Akzent3 3 4 5" xfId="575"/>
    <cellStyle name="20 % - Akzent3 3 4 5 2" xfId="4234"/>
    <cellStyle name="20 % - Akzent3 3 4 6" xfId="576"/>
    <cellStyle name="20 % - Akzent3 3 4 6 2" xfId="4235"/>
    <cellStyle name="20 % - Akzent3 3 4 7" xfId="577"/>
    <cellStyle name="20 % - Akzent3 3 4 7 2" xfId="4236"/>
    <cellStyle name="20 % - Akzent3 3 4 8" xfId="2446"/>
    <cellStyle name="20 % - Akzent3 3 4 8 2" xfId="4237"/>
    <cellStyle name="20 % - Akzent3 3 4 9" xfId="2447"/>
    <cellStyle name="20 % - Akzent3 3 4 9 2" xfId="4238"/>
    <cellStyle name="20 % - Akzent3 3 5" xfId="578"/>
    <cellStyle name="20 % - Akzent3 3 5 10" xfId="4239"/>
    <cellStyle name="20 % - Akzent3 3 5 10 2" xfId="9453"/>
    <cellStyle name="20 % - Akzent3 3 5 11" xfId="9454"/>
    <cellStyle name="20 % - Akzent3 3 5 11 2" xfId="9455"/>
    <cellStyle name="20 % - Akzent3 3 5 12" xfId="9456"/>
    <cellStyle name="20 % - Akzent3 3 5 13" xfId="9457"/>
    <cellStyle name="20 % - Akzent3 3 5 14" xfId="9458"/>
    <cellStyle name="20 % - Akzent3 3 5 15" xfId="9459"/>
    <cellStyle name="20 % - Akzent3 3 5 16" xfId="9460"/>
    <cellStyle name="20 % - Akzent3 3 5 17" xfId="9461"/>
    <cellStyle name="20 % - Akzent3 3 5 18" xfId="9462"/>
    <cellStyle name="20 % - Akzent3 3 5 2" xfId="579"/>
    <cellStyle name="20 % - Akzent3 3 5 2 2" xfId="4240"/>
    <cellStyle name="20 % - Akzent3 3 5 2 2 2" xfId="9463"/>
    <cellStyle name="20 % - Akzent3 3 5 2 3" xfId="9464"/>
    <cellStyle name="20 % - Akzent3 3 5 2 4" xfId="9465"/>
    <cellStyle name="20 % - Akzent3 3 5 3" xfId="580"/>
    <cellStyle name="20 % - Akzent3 3 5 3 2" xfId="4241"/>
    <cellStyle name="20 % - Akzent3 3 5 3 3" xfId="9466"/>
    <cellStyle name="20 % - Akzent3 3 5 4" xfId="581"/>
    <cellStyle name="20 % - Akzent3 3 5 4 2" xfId="4242"/>
    <cellStyle name="20 % - Akzent3 3 5 5" xfId="582"/>
    <cellStyle name="20 % - Akzent3 3 5 5 2" xfId="4243"/>
    <cellStyle name="20 % - Akzent3 3 5 6" xfId="583"/>
    <cellStyle name="20 % - Akzent3 3 5 6 2" xfId="4244"/>
    <cellStyle name="20 % - Akzent3 3 5 7" xfId="2448"/>
    <cellStyle name="20 % - Akzent3 3 5 7 2" xfId="4245"/>
    <cellStyle name="20 % - Akzent3 3 5 8" xfId="2449"/>
    <cellStyle name="20 % - Akzent3 3 5 8 2" xfId="4246"/>
    <cellStyle name="20 % - Akzent3 3 5 9" xfId="3235"/>
    <cellStyle name="20 % - Akzent3 3 5 9 2" xfId="4247"/>
    <cellStyle name="20 % - Akzent3 3 6" xfId="584"/>
    <cellStyle name="20 % - Akzent3 3 6 2" xfId="4248"/>
    <cellStyle name="20 % - Akzent3 3 6 2 2" xfId="9467"/>
    <cellStyle name="20 % - Akzent3 3 6 3" xfId="9468"/>
    <cellStyle name="20 % - Akzent3 3 6 4" xfId="9469"/>
    <cellStyle name="20 % - Akzent3 3 6 5" xfId="9470"/>
    <cellStyle name="20 % - Akzent3 3 6 6" xfId="9471"/>
    <cellStyle name="20 % - Akzent3 3 6 7" xfId="9472"/>
    <cellStyle name="20 % - Akzent3 3 6 8" xfId="9473"/>
    <cellStyle name="20 % - Akzent3 3 7" xfId="585"/>
    <cellStyle name="20 % - Akzent3 3 7 2" xfId="4249"/>
    <cellStyle name="20 % - Akzent3 3 7 3" xfId="9474"/>
    <cellStyle name="20 % - Akzent3 3 7 4" xfId="9475"/>
    <cellStyle name="20 % - Akzent3 3 7 5" xfId="9476"/>
    <cellStyle name="20 % - Akzent3 3 7 6" xfId="9477"/>
    <cellStyle name="20 % - Akzent3 3 7 7" xfId="9478"/>
    <cellStyle name="20 % - Akzent3 3 8" xfId="586"/>
    <cellStyle name="20 % - Akzent3 3 8 2" xfId="4250"/>
    <cellStyle name="20 % - Akzent3 3 8 3" xfId="9479"/>
    <cellStyle name="20 % - Akzent3 3 8 4" xfId="9480"/>
    <cellStyle name="20 % - Akzent3 3 8 5" xfId="9481"/>
    <cellStyle name="20 % - Akzent3 3 9" xfId="587"/>
    <cellStyle name="20 % - Akzent3 3 9 2" xfId="4251"/>
    <cellStyle name="20 % - Akzent3 3 9 3" xfId="9482"/>
    <cellStyle name="20 % - Akzent3 3 9 4" xfId="9483"/>
    <cellStyle name="20 % - Akzent3 3 9 5" xfId="9484"/>
    <cellStyle name="20 % - Akzent3 4" xfId="588"/>
    <cellStyle name="20 % - Akzent3 4 10" xfId="2450"/>
    <cellStyle name="20 % - Akzent3 4 10 2" xfId="4253"/>
    <cellStyle name="20 % - Akzent3 4 11" xfId="3236"/>
    <cellStyle name="20 % - Akzent3 4 11 2" xfId="4254"/>
    <cellStyle name="20 % - Akzent3 4 12" xfId="4252"/>
    <cellStyle name="20 % - Akzent3 4 12 2" xfId="9485"/>
    <cellStyle name="20 % - Akzent3 4 13" xfId="9486"/>
    <cellStyle name="20 % - Akzent3 4 13 2" xfId="9487"/>
    <cellStyle name="20 % - Akzent3 4 14" xfId="9488"/>
    <cellStyle name="20 % - Akzent3 4 14 2" xfId="9489"/>
    <cellStyle name="20 % - Akzent3 4 15" xfId="9490"/>
    <cellStyle name="20 % - Akzent3 4 16" xfId="9491"/>
    <cellStyle name="20 % - Akzent3 4 17" xfId="9492"/>
    <cellStyle name="20 % - Akzent3 4 18" xfId="9493"/>
    <cellStyle name="20 % - Akzent3 4 2" xfId="589"/>
    <cellStyle name="20 % - Akzent3 4 2 2" xfId="3237"/>
    <cellStyle name="20 % - Akzent3 4 2 2 2" xfId="4256"/>
    <cellStyle name="20 % - Akzent3 4 2 2 3" xfId="9494"/>
    <cellStyle name="20 % - Akzent3 4 2 3" xfId="4255"/>
    <cellStyle name="20 % - Akzent3 4 2 4" xfId="9495"/>
    <cellStyle name="20 % - Akzent3 4 2 5" xfId="9496"/>
    <cellStyle name="20 % - Akzent3 4 3" xfId="590"/>
    <cellStyle name="20 % - Akzent3 4 3 2" xfId="4257"/>
    <cellStyle name="20 % - Akzent3 4 3 3" xfId="9497"/>
    <cellStyle name="20 % - Akzent3 4 4" xfId="591"/>
    <cellStyle name="20 % - Akzent3 4 4 2" xfId="4258"/>
    <cellStyle name="20 % - Akzent3 4 5" xfId="592"/>
    <cellStyle name="20 % - Akzent3 4 5 2" xfId="4259"/>
    <cellStyle name="20 % - Akzent3 4 6" xfId="593"/>
    <cellStyle name="20 % - Akzent3 4 6 2" xfId="4260"/>
    <cellStyle name="20 % - Akzent3 4 7" xfId="2451"/>
    <cellStyle name="20 % - Akzent3 4 7 2" xfId="4261"/>
    <cellStyle name="20 % - Akzent3 4 8" xfId="2452"/>
    <cellStyle name="20 % - Akzent3 4 8 2" xfId="4262"/>
    <cellStyle name="20 % - Akzent3 4 9" xfId="2453"/>
    <cellStyle name="20 % - Akzent3 5" xfId="3238"/>
    <cellStyle name="20 % - Akzent3 5 2" xfId="4263"/>
    <cellStyle name="20 % - Akzent3 5 2 2" xfId="9498"/>
    <cellStyle name="20 % - Akzent3 5 2 2 2" xfId="9499"/>
    <cellStyle name="20 % - Akzent3 5 2 3" xfId="9500"/>
    <cellStyle name="20 % - Akzent3 5 2 4" xfId="9501"/>
    <cellStyle name="20 % - Akzent3 5 3" xfId="9502"/>
    <cellStyle name="20 % - Akzent3 5 3 2" xfId="9503"/>
    <cellStyle name="20 % - Akzent3 5 3 3" xfId="9504"/>
    <cellStyle name="20 % - Akzent3 5 4" xfId="9505"/>
    <cellStyle name="20 % - Akzent3 5 5" xfId="9506"/>
    <cellStyle name="20 % - Akzent3 5 6" xfId="9507"/>
    <cellStyle name="20 % - Akzent3 6" xfId="3239"/>
    <cellStyle name="20 % - Akzent3 6 2" xfId="4264"/>
    <cellStyle name="20 % - Akzent3 6 2 2" xfId="9508"/>
    <cellStyle name="20 % - Akzent3 6 2 2 2" xfId="9509"/>
    <cellStyle name="20 % - Akzent3 6 2 3" xfId="9510"/>
    <cellStyle name="20 % - Akzent3 6 2 4" xfId="9511"/>
    <cellStyle name="20 % - Akzent3 6 3" xfId="9512"/>
    <cellStyle name="20 % - Akzent3 6 3 2" xfId="9513"/>
    <cellStyle name="20 % - Akzent3 6 3 3" xfId="9514"/>
    <cellStyle name="20 % - Akzent3 6 4" xfId="9515"/>
    <cellStyle name="20 % - Akzent3 6 5" xfId="9516"/>
    <cellStyle name="20 % - Akzent3 6 6" xfId="9517"/>
    <cellStyle name="20 % - Akzent3 7" xfId="9518"/>
    <cellStyle name="20 % - Akzent3 7 2" xfId="9519"/>
    <cellStyle name="20 % - Akzent3 7 2 2" xfId="9520"/>
    <cellStyle name="20 % - Akzent3 7 2 2 2" xfId="9521"/>
    <cellStyle name="20 % - Akzent3 7 2 3" xfId="9522"/>
    <cellStyle name="20 % - Akzent3 7 2 4" xfId="9523"/>
    <cellStyle name="20 % - Akzent3 7 3" xfId="9524"/>
    <cellStyle name="20 % - Akzent3 7 3 2" xfId="9525"/>
    <cellStyle name="20 % - Akzent3 7 4" xfId="9526"/>
    <cellStyle name="20 % - Akzent3 7 5" xfId="9527"/>
    <cellStyle name="20 % - Akzent3 8" xfId="9528"/>
    <cellStyle name="20 % - Akzent4 2" xfId="13"/>
    <cellStyle name="20 % - Akzent4 2 10" xfId="595"/>
    <cellStyle name="20 % - Akzent4 2 10 2" xfId="4266"/>
    <cellStyle name="20 % - Akzent4 2 10 3" xfId="9529"/>
    <cellStyle name="20 % - Akzent4 2 10 4" xfId="9530"/>
    <cellStyle name="20 % - Akzent4 2 10 5" xfId="9531"/>
    <cellStyle name="20 % - Akzent4 2 10 6" xfId="9532"/>
    <cellStyle name="20 % - Akzent4 2 11" xfId="596"/>
    <cellStyle name="20 % - Akzent4 2 11 2" xfId="4267"/>
    <cellStyle name="20 % - Akzent4 2 11 3" xfId="9533"/>
    <cellStyle name="20 % - Akzent4 2 11 4" xfId="9534"/>
    <cellStyle name="20 % - Akzent4 2 11 5" xfId="9535"/>
    <cellStyle name="20 % - Akzent4 2 11 6" xfId="9536"/>
    <cellStyle name="20 % - Akzent4 2 12" xfId="597"/>
    <cellStyle name="20 % - Akzent4 2 12 2" xfId="4268"/>
    <cellStyle name="20 % - Akzent4 2 12 3" xfId="9537"/>
    <cellStyle name="20 % - Akzent4 2 12 4" xfId="9538"/>
    <cellStyle name="20 % - Akzent4 2 12 5" xfId="9539"/>
    <cellStyle name="20 % - Akzent4 2 12 6" xfId="9540"/>
    <cellStyle name="20 % - Akzent4 2 13" xfId="598"/>
    <cellStyle name="20 % - Akzent4 2 13 2" xfId="4269"/>
    <cellStyle name="20 % - Akzent4 2 13 3" xfId="9541"/>
    <cellStyle name="20 % - Akzent4 2 13 4" xfId="9542"/>
    <cellStyle name="20 % - Akzent4 2 13 5" xfId="9543"/>
    <cellStyle name="20 % - Akzent4 2 13 6" xfId="9544"/>
    <cellStyle name="20 % - Akzent4 2 14" xfId="599"/>
    <cellStyle name="20 % - Akzent4 2 14 2" xfId="4270"/>
    <cellStyle name="20 % - Akzent4 2 14 3" xfId="9545"/>
    <cellStyle name="20 % - Akzent4 2 14 4" xfId="9546"/>
    <cellStyle name="20 % - Akzent4 2 14 5" xfId="9547"/>
    <cellStyle name="20 % - Akzent4 2 14 6" xfId="9548"/>
    <cellStyle name="20 % - Akzent4 2 15" xfId="600"/>
    <cellStyle name="20 % - Akzent4 2 15 2" xfId="4271"/>
    <cellStyle name="20 % - Akzent4 2 15 3" xfId="9549"/>
    <cellStyle name="20 % - Akzent4 2 15 4" xfId="9550"/>
    <cellStyle name="20 % - Akzent4 2 15 5" xfId="9551"/>
    <cellStyle name="20 % - Akzent4 2 15 6" xfId="9552"/>
    <cellStyle name="20 % - Akzent4 2 16" xfId="2454"/>
    <cellStyle name="20 % - Akzent4 2 16 2" xfId="4272"/>
    <cellStyle name="20 % - Akzent4 2 16 3" xfId="9553"/>
    <cellStyle name="20 % - Akzent4 2 16 4" xfId="9554"/>
    <cellStyle name="20 % - Akzent4 2 16 5" xfId="9555"/>
    <cellStyle name="20 % - Akzent4 2 16 6" xfId="9556"/>
    <cellStyle name="20 % - Akzent4 2 17" xfId="2455"/>
    <cellStyle name="20 % - Akzent4 2 17 2" xfId="4273"/>
    <cellStyle name="20 % - Akzent4 2 17 3" xfId="9557"/>
    <cellStyle name="20 % - Akzent4 2 17 4" xfId="9558"/>
    <cellStyle name="20 % - Akzent4 2 17 5" xfId="9559"/>
    <cellStyle name="20 % - Akzent4 2 17 6" xfId="9560"/>
    <cellStyle name="20 % - Akzent4 2 18" xfId="2456"/>
    <cellStyle name="20 % - Akzent4 2 18 2" xfId="4274"/>
    <cellStyle name="20 % - Akzent4 2 18 3" xfId="9561"/>
    <cellStyle name="20 % - Akzent4 2 18 4" xfId="9562"/>
    <cellStyle name="20 % - Akzent4 2 18 5" xfId="9563"/>
    <cellStyle name="20 % - Akzent4 2 18 6" xfId="9564"/>
    <cellStyle name="20 % - Akzent4 2 19" xfId="2457"/>
    <cellStyle name="20 % - Akzent4 2 19 2" xfId="4275"/>
    <cellStyle name="20 % - Akzent4 2 19 3" xfId="9565"/>
    <cellStyle name="20 % - Akzent4 2 19 4" xfId="9566"/>
    <cellStyle name="20 % - Akzent4 2 19 5" xfId="9567"/>
    <cellStyle name="20 % - Akzent4 2 19 6" xfId="9568"/>
    <cellStyle name="20 % - Akzent4 2 2" xfId="601"/>
    <cellStyle name="20 % - Akzent4 2 2 10" xfId="2458"/>
    <cellStyle name="20 % - Akzent4 2 2 10 2" xfId="4277"/>
    <cellStyle name="20 % - Akzent4 2 2 10 3" xfId="9569"/>
    <cellStyle name="20 % - Akzent4 2 2 10 4" xfId="9570"/>
    <cellStyle name="20 % - Akzent4 2 2 10 5" xfId="9571"/>
    <cellStyle name="20 % - Akzent4 2 2 10 6" xfId="9572"/>
    <cellStyle name="20 % - Akzent4 2 2 11" xfId="2459"/>
    <cellStyle name="20 % - Akzent4 2 2 11 2" xfId="4278"/>
    <cellStyle name="20 % - Akzent4 2 2 11 3" xfId="9573"/>
    <cellStyle name="20 % - Akzent4 2 2 11 4" xfId="9574"/>
    <cellStyle name="20 % - Akzent4 2 2 11 5" xfId="9575"/>
    <cellStyle name="20 % - Akzent4 2 2 11 6" xfId="9576"/>
    <cellStyle name="20 % - Akzent4 2 2 12" xfId="2460"/>
    <cellStyle name="20 % - Akzent4 2 2 12 2" xfId="4279"/>
    <cellStyle name="20 % - Akzent4 2 2 12 3" xfId="9577"/>
    <cellStyle name="20 % - Akzent4 2 2 12 4" xfId="9578"/>
    <cellStyle name="20 % - Akzent4 2 2 12 5" xfId="9579"/>
    <cellStyle name="20 % - Akzent4 2 2 12 6" xfId="9580"/>
    <cellStyle name="20 % - Akzent4 2 2 13" xfId="2461"/>
    <cellStyle name="20 % - Akzent4 2 2 13 2" xfId="4280"/>
    <cellStyle name="20 % - Akzent4 2 2 13 3" xfId="9581"/>
    <cellStyle name="20 % - Akzent4 2 2 13 4" xfId="9582"/>
    <cellStyle name="20 % - Akzent4 2 2 13 5" xfId="9583"/>
    <cellStyle name="20 % - Akzent4 2 2 13 6" xfId="9584"/>
    <cellStyle name="20 % - Akzent4 2 2 14" xfId="3240"/>
    <cellStyle name="20 % - Akzent4 2 2 14 2" xfId="4281"/>
    <cellStyle name="20 % - Akzent4 2 2 14 3" xfId="9585"/>
    <cellStyle name="20 % - Akzent4 2 2 14 4" xfId="9586"/>
    <cellStyle name="20 % - Akzent4 2 2 14 5" xfId="9587"/>
    <cellStyle name="20 % - Akzent4 2 2 14 6" xfId="9588"/>
    <cellStyle name="20 % - Akzent4 2 2 15" xfId="4276"/>
    <cellStyle name="20 % - Akzent4 2 2 15 2" xfId="9589"/>
    <cellStyle name="20 % - Akzent4 2 2 15 3" xfId="9590"/>
    <cellStyle name="20 % - Akzent4 2 2 15 4" xfId="9591"/>
    <cellStyle name="20 % - Akzent4 2 2 15 5" xfId="9592"/>
    <cellStyle name="20 % - Akzent4 2 2 15 6" xfId="9593"/>
    <cellStyle name="20 % - Akzent4 2 2 16" xfId="9594"/>
    <cellStyle name="20 % - Akzent4 2 2 16 2" xfId="9595"/>
    <cellStyle name="20 % - Akzent4 2 2 16 3" xfId="9596"/>
    <cellStyle name="20 % - Akzent4 2 2 16 4" xfId="9597"/>
    <cellStyle name="20 % - Akzent4 2 2 16 5" xfId="9598"/>
    <cellStyle name="20 % - Akzent4 2 2 16 6" xfId="9599"/>
    <cellStyle name="20 % - Akzent4 2 2 17" xfId="9600"/>
    <cellStyle name="20 % - Akzent4 2 2 17 2" xfId="9601"/>
    <cellStyle name="20 % - Akzent4 2 2 17 3" xfId="9602"/>
    <cellStyle name="20 % - Akzent4 2 2 17 4" xfId="9603"/>
    <cellStyle name="20 % - Akzent4 2 2 17 5" xfId="9604"/>
    <cellStyle name="20 % - Akzent4 2 2 17 6" xfId="9605"/>
    <cellStyle name="20 % - Akzent4 2 2 18" xfId="9606"/>
    <cellStyle name="20 % - Akzent4 2 2 18 2" xfId="9607"/>
    <cellStyle name="20 % - Akzent4 2 2 18 3" xfId="9608"/>
    <cellStyle name="20 % - Akzent4 2 2 18 4" xfId="9609"/>
    <cellStyle name="20 % - Akzent4 2 2 18 5" xfId="9610"/>
    <cellStyle name="20 % - Akzent4 2 2 19" xfId="9611"/>
    <cellStyle name="20 % - Akzent4 2 2 19 2" xfId="9612"/>
    <cellStyle name="20 % - Akzent4 2 2 19 3" xfId="9613"/>
    <cellStyle name="20 % - Akzent4 2 2 19 4" xfId="9614"/>
    <cellStyle name="20 % - Akzent4 2 2 19 5" xfId="9615"/>
    <cellStyle name="20 % - Akzent4 2 2 2" xfId="602"/>
    <cellStyle name="20 % - Akzent4 2 2 2 10" xfId="2462"/>
    <cellStyle name="20 % - Akzent4 2 2 2 10 2" xfId="4283"/>
    <cellStyle name="20 % - Akzent4 2 2 2 10 3" xfId="9616"/>
    <cellStyle name="20 % - Akzent4 2 2 2 10 4" xfId="9617"/>
    <cellStyle name="20 % - Akzent4 2 2 2 10 5" xfId="9618"/>
    <cellStyle name="20 % - Akzent4 2 2 2 11" xfId="3241"/>
    <cellStyle name="20 % - Akzent4 2 2 2 11 2" xfId="4284"/>
    <cellStyle name="20 % - Akzent4 2 2 2 11 3" xfId="9619"/>
    <cellStyle name="20 % - Akzent4 2 2 2 11 4" xfId="9620"/>
    <cellStyle name="20 % - Akzent4 2 2 2 11 5" xfId="9621"/>
    <cellStyle name="20 % - Akzent4 2 2 2 12" xfId="4282"/>
    <cellStyle name="20 % - Akzent4 2 2 2 12 2" xfId="9622"/>
    <cellStyle name="20 % - Akzent4 2 2 2 12 3" xfId="9623"/>
    <cellStyle name="20 % - Akzent4 2 2 2 12 4" xfId="9624"/>
    <cellStyle name="20 % - Akzent4 2 2 2 12 5" xfId="9625"/>
    <cellStyle name="20 % - Akzent4 2 2 2 13" xfId="9626"/>
    <cellStyle name="20 % - Akzent4 2 2 2 13 2" xfId="9627"/>
    <cellStyle name="20 % - Akzent4 2 2 2 13 3" xfId="9628"/>
    <cellStyle name="20 % - Akzent4 2 2 2 13 4" xfId="9629"/>
    <cellStyle name="20 % - Akzent4 2 2 2 13 5" xfId="9630"/>
    <cellStyle name="20 % - Akzent4 2 2 2 14" xfId="9631"/>
    <cellStyle name="20 % - Akzent4 2 2 2 14 2" xfId="9632"/>
    <cellStyle name="20 % - Akzent4 2 2 2 14 3" xfId="9633"/>
    <cellStyle name="20 % - Akzent4 2 2 2 14 4" xfId="9634"/>
    <cellStyle name="20 % - Akzent4 2 2 2 15" xfId="9635"/>
    <cellStyle name="20 % - Akzent4 2 2 2 15 2" xfId="9636"/>
    <cellStyle name="20 % - Akzent4 2 2 2 16" xfId="9637"/>
    <cellStyle name="20 % - Akzent4 2 2 2 16 2" xfId="9638"/>
    <cellStyle name="20 % - Akzent4 2 2 2 17" xfId="9639"/>
    <cellStyle name="20 % - Akzent4 2 2 2 17 2" xfId="9640"/>
    <cellStyle name="20 % - Akzent4 2 2 2 18" xfId="9641"/>
    <cellStyle name="20 % - Akzent4 2 2 2 18 2" xfId="9642"/>
    <cellStyle name="20 % - Akzent4 2 2 2 19" xfId="9643"/>
    <cellStyle name="20 % - Akzent4 2 2 2 19 2" xfId="9644"/>
    <cellStyle name="20 % - Akzent4 2 2 2 2" xfId="603"/>
    <cellStyle name="20 % - Akzent4 2 2 2 2 10" xfId="4285"/>
    <cellStyle name="20 % - Akzent4 2 2 2 2 10 2" xfId="9645"/>
    <cellStyle name="20 % - Akzent4 2 2 2 2 10 3" xfId="9646"/>
    <cellStyle name="20 % - Akzent4 2 2 2 2 10 4" xfId="9647"/>
    <cellStyle name="20 % - Akzent4 2 2 2 2 10 5" xfId="9648"/>
    <cellStyle name="20 % - Akzent4 2 2 2 2 11" xfId="9649"/>
    <cellStyle name="20 % - Akzent4 2 2 2 2 11 2" xfId="9650"/>
    <cellStyle name="20 % - Akzent4 2 2 2 2 11 3" xfId="9651"/>
    <cellStyle name="20 % - Akzent4 2 2 2 2 11 4" xfId="9652"/>
    <cellStyle name="20 % - Akzent4 2 2 2 2 12" xfId="9653"/>
    <cellStyle name="20 % - Akzent4 2 2 2 2 12 2" xfId="9654"/>
    <cellStyle name="20 % - Akzent4 2 2 2 2 13" xfId="9655"/>
    <cellStyle name="20 % - Akzent4 2 2 2 2 13 2" xfId="9656"/>
    <cellStyle name="20 % - Akzent4 2 2 2 2 14" xfId="9657"/>
    <cellStyle name="20 % - Akzent4 2 2 2 2 14 2" xfId="9658"/>
    <cellStyle name="20 % - Akzent4 2 2 2 2 15" xfId="9659"/>
    <cellStyle name="20 % - Akzent4 2 2 2 2 15 2" xfId="9660"/>
    <cellStyle name="20 % - Akzent4 2 2 2 2 16" xfId="9661"/>
    <cellStyle name="20 % - Akzent4 2 2 2 2 16 2" xfId="9662"/>
    <cellStyle name="20 % - Akzent4 2 2 2 2 17" xfId="9663"/>
    <cellStyle name="20 % - Akzent4 2 2 2 2 17 2" xfId="9664"/>
    <cellStyle name="20 % - Akzent4 2 2 2 2 18" xfId="9665"/>
    <cellStyle name="20 % - Akzent4 2 2 2 2 19" xfId="9666"/>
    <cellStyle name="20 % - Akzent4 2 2 2 2 2" xfId="604"/>
    <cellStyle name="20 % - Akzent4 2 2 2 2 2 2" xfId="4286"/>
    <cellStyle name="20 % - Akzent4 2 2 2 2 2 2 2" xfId="9667"/>
    <cellStyle name="20 % - Akzent4 2 2 2 2 2 3" xfId="9668"/>
    <cellStyle name="20 % - Akzent4 2 2 2 2 2 4" xfId="9669"/>
    <cellStyle name="20 % - Akzent4 2 2 2 2 2 5" xfId="9670"/>
    <cellStyle name="20 % - Akzent4 2 2 2 2 2 6" xfId="9671"/>
    <cellStyle name="20 % - Akzent4 2 2 2 2 2 7" xfId="9672"/>
    <cellStyle name="20 % - Akzent4 2 2 2 2 2 8" xfId="9673"/>
    <cellStyle name="20 % - Akzent4 2 2 2 2 20" xfId="9674"/>
    <cellStyle name="20 % - Akzent4 2 2 2 2 21" xfId="9675"/>
    <cellStyle name="20 % - Akzent4 2 2 2 2 3" xfId="605"/>
    <cellStyle name="20 % - Akzent4 2 2 2 2 3 2" xfId="4287"/>
    <cellStyle name="20 % - Akzent4 2 2 2 2 3 3" xfId="9676"/>
    <cellStyle name="20 % - Akzent4 2 2 2 2 3 4" xfId="9677"/>
    <cellStyle name="20 % - Akzent4 2 2 2 2 3 5" xfId="9678"/>
    <cellStyle name="20 % - Akzent4 2 2 2 2 3 6" xfId="9679"/>
    <cellStyle name="20 % - Akzent4 2 2 2 2 3 7" xfId="9680"/>
    <cellStyle name="20 % - Akzent4 2 2 2 2 4" xfId="606"/>
    <cellStyle name="20 % - Akzent4 2 2 2 2 4 2" xfId="4288"/>
    <cellStyle name="20 % - Akzent4 2 2 2 2 4 3" xfId="9681"/>
    <cellStyle name="20 % - Akzent4 2 2 2 2 4 4" xfId="9682"/>
    <cellStyle name="20 % - Akzent4 2 2 2 2 4 5" xfId="9683"/>
    <cellStyle name="20 % - Akzent4 2 2 2 2 4 6" xfId="9684"/>
    <cellStyle name="20 % - Akzent4 2 2 2 2 5" xfId="607"/>
    <cellStyle name="20 % - Akzent4 2 2 2 2 5 2" xfId="4289"/>
    <cellStyle name="20 % - Akzent4 2 2 2 2 5 3" xfId="9685"/>
    <cellStyle name="20 % - Akzent4 2 2 2 2 5 4" xfId="9686"/>
    <cellStyle name="20 % - Akzent4 2 2 2 2 5 5" xfId="9687"/>
    <cellStyle name="20 % - Akzent4 2 2 2 2 5 6" xfId="9688"/>
    <cellStyle name="20 % - Akzent4 2 2 2 2 6" xfId="608"/>
    <cellStyle name="20 % - Akzent4 2 2 2 2 6 2" xfId="4290"/>
    <cellStyle name="20 % - Akzent4 2 2 2 2 6 3" xfId="9689"/>
    <cellStyle name="20 % - Akzent4 2 2 2 2 6 4" xfId="9690"/>
    <cellStyle name="20 % - Akzent4 2 2 2 2 6 5" xfId="9691"/>
    <cellStyle name="20 % - Akzent4 2 2 2 2 7" xfId="2463"/>
    <cellStyle name="20 % - Akzent4 2 2 2 2 7 2" xfId="4291"/>
    <cellStyle name="20 % - Akzent4 2 2 2 2 7 3" xfId="9692"/>
    <cellStyle name="20 % - Akzent4 2 2 2 2 7 4" xfId="9693"/>
    <cellStyle name="20 % - Akzent4 2 2 2 2 7 5" xfId="9694"/>
    <cellStyle name="20 % - Akzent4 2 2 2 2 8" xfId="2464"/>
    <cellStyle name="20 % - Akzent4 2 2 2 2 8 2" xfId="4292"/>
    <cellStyle name="20 % - Akzent4 2 2 2 2 8 3" xfId="9695"/>
    <cellStyle name="20 % - Akzent4 2 2 2 2 8 4" xfId="9696"/>
    <cellStyle name="20 % - Akzent4 2 2 2 2 8 5" xfId="9697"/>
    <cellStyle name="20 % - Akzent4 2 2 2 2 9" xfId="3242"/>
    <cellStyle name="20 % - Akzent4 2 2 2 2 9 2" xfId="4293"/>
    <cellStyle name="20 % - Akzent4 2 2 2 2 9 3" xfId="9698"/>
    <cellStyle name="20 % - Akzent4 2 2 2 2 9 4" xfId="9699"/>
    <cellStyle name="20 % - Akzent4 2 2 2 2 9 5" xfId="9700"/>
    <cellStyle name="20 % - Akzent4 2 2 2 20" xfId="9701"/>
    <cellStyle name="20 % - Akzent4 2 2 2 20 2" xfId="9702"/>
    <cellStyle name="20 % - Akzent4 2 2 2 21" xfId="9703"/>
    <cellStyle name="20 % - Akzent4 2 2 2 22" xfId="9704"/>
    <cellStyle name="20 % - Akzent4 2 2 2 23" xfId="9705"/>
    <cellStyle name="20 % - Akzent4 2 2 2 24" xfId="9706"/>
    <cellStyle name="20 % - Akzent4 2 2 2 3" xfId="609"/>
    <cellStyle name="20 % - Akzent4 2 2 2 3 10" xfId="9707"/>
    <cellStyle name="20 % - Akzent4 2 2 2 3 2" xfId="4294"/>
    <cellStyle name="20 % - Akzent4 2 2 2 3 2 2" xfId="9708"/>
    <cellStyle name="20 % - Akzent4 2 2 2 3 2 3" xfId="9709"/>
    <cellStyle name="20 % - Akzent4 2 2 2 3 3" xfId="9710"/>
    <cellStyle name="20 % - Akzent4 2 2 2 3 3 2" xfId="9711"/>
    <cellStyle name="20 % - Akzent4 2 2 2 3 4" xfId="9712"/>
    <cellStyle name="20 % - Akzent4 2 2 2 3 4 2" xfId="9713"/>
    <cellStyle name="20 % - Akzent4 2 2 2 3 5" xfId="9714"/>
    <cellStyle name="20 % - Akzent4 2 2 2 3 5 2" xfId="9715"/>
    <cellStyle name="20 % - Akzent4 2 2 2 3 6" xfId="9716"/>
    <cellStyle name="20 % - Akzent4 2 2 2 3 6 2" xfId="9717"/>
    <cellStyle name="20 % - Akzent4 2 2 2 3 7" xfId="9718"/>
    <cellStyle name="20 % - Akzent4 2 2 2 3 7 2" xfId="9719"/>
    <cellStyle name="20 % - Akzent4 2 2 2 3 8" xfId="9720"/>
    <cellStyle name="20 % - Akzent4 2 2 2 3 9" xfId="9721"/>
    <cellStyle name="20 % - Akzent4 2 2 2 4" xfId="610"/>
    <cellStyle name="20 % - Akzent4 2 2 2 4 2" xfId="4295"/>
    <cellStyle name="20 % - Akzent4 2 2 2 4 3" xfId="9722"/>
    <cellStyle name="20 % - Akzent4 2 2 2 4 4" xfId="9723"/>
    <cellStyle name="20 % - Akzent4 2 2 2 4 5" xfId="9724"/>
    <cellStyle name="20 % - Akzent4 2 2 2 4 6" xfId="9725"/>
    <cellStyle name="20 % - Akzent4 2 2 2 4 7" xfId="9726"/>
    <cellStyle name="20 % - Akzent4 2 2 2 5" xfId="611"/>
    <cellStyle name="20 % - Akzent4 2 2 2 5 2" xfId="4296"/>
    <cellStyle name="20 % - Akzent4 2 2 2 5 3" xfId="9727"/>
    <cellStyle name="20 % - Akzent4 2 2 2 5 4" xfId="9728"/>
    <cellStyle name="20 % - Akzent4 2 2 2 5 5" xfId="9729"/>
    <cellStyle name="20 % - Akzent4 2 2 2 5 6" xfId="9730"/>
    <cellStyle name="20 % - Akzent4 2 2 2 6" xfId="612"/>
    <cellStyle name="20 % - Akzent4 2 2 2 6 2" xfId="4297"/>
    <cellStyle name="20 % - Akzent4 2 2 2 6 3" xfId="9731"/>
    <cellStyle name="20 % - Akzent4 2 2 2 6 4" xfId="9732"/>
    <cellStyle name="20 % - Akzent4 2 2 2 6 5" xfId="9733"/>
    <cellStyle name="20 % - Akzent4 2 2 2 6 6" xfId="9734"/>
    <cellStyle name="20 % - Akzent4 2 2 2 7" xfId="613"/>
    <cellStyle name="20 % - Akzent4 2 2 2 7 2" xfId="4298"/>
    <cellStyle name="20 % - Akzent4 2 2 2 7 3" xfId="9735"/>
    <cellStyle name="20 % - Akzent4 2 2 2 7 4" xfId="9736"/>
    <cellStyle name="20 % - Akzent4 2 2 2 7 5" xfId="9737"/>
    <cellStyle name="20 % - Akzent4 2 2 2 7 6" xfId="9738"/>
    <cellStyle name="20 % - Akzent4 2 2 2 8" xfId="2465"/>
    <cellStyle name="20 % - Akzent4 2 2 2 8 2" xfId="4299"/>
    <cellStyle name="20 % - Akzent4 2 2 2 8 3" xfId="9739"/>
    <cellStyle name="20 % - Akzent4 2 2 2 8 4" xfId="9740"/>
    <cellStyle name="20 % - Akzent4 2 2 2 8 5" xfId="9741"/>
    <cellStyle name="20 % - Akzent4 2 2 2 8 6" xfId="9742"/>
    <cellStyle name="20 % - Akzent4 2 2 2 9" xfId="2466"/>
    <cellStyle name="20 % - Akzent4 2 2 2 9 2" xfId="4300"/>
    <cellStyle name="20 % - Akzent4 2 2 2 9 3" xfId="9743"/>
    <cellStyle name="20 % - Akzent4 2 2 2 9 4" xfId="9744"/>
    <cellStyle name="20 % - Akzent4 2 2 2 9 5" xfId="9745"/>
    <cellStyle name="20 % - Akzent4 2 2 20" xfId="9746"/>
    <cellStyle name="20 % - Akzent4 2 2 20 2" xfId="9747"/>
    <cellStyle name="20 % - Akzent4 2 2 20 3" xfId="9748"/>
    <cellStyle name="20 % - Akzent4 2 2 20 4" xfId="9749"/>
    <cellStyle name="20 % - Akzent4 2 2 21" xfId="9750"/>
    <cellStyle name="20 % - Akzent4 2 2 21 2" xfId="9751"/>
    <cellStyle name="20 % - Akzent4 2 2 21 3" xfId="9752"/>
    <cellStyle name="20 % - Akzent4 2 2 21 4" xfId="9753"/>
    <cellStyle name="20 % - Akzent4 2 2 22" xfId="9754"/>
    <cellStyle name="20 % - Akzent4 2 2 22 2" xfId="9755"/>
    <cellStyle name="20 % - Akzent4 2 2 22 3" xfId="9756"/>
    <cellStyle name="20 % - Akzent4 2 2 23" xfId="9757"/>
    <cellStyle name="20 % - Akzent4 2 2 23 2" xfId="9758"/>
    <cellStyle name="20 % - Akzent4 2 2 23 3" xfId="9759"/>
    <cellStyle name="20 % - Akzent4 2 2 24" xfId="9760"/>
    <cellStyle name="20 % - Akzent4 2 2 24 2" xfId="9761"/>
    <cellStyle name="20 % - Akzent4 2 2 24 3" xfId="9762"/>
    <cellStyle name="20 % - Akzent4 2 2 25" xfId="9763"/>
    <cellStyle name="20 % - Akzent4 2 2 25 2" xfId="9764"/>
    <cellStyle name="20 % - Akzent4 2 2 26" xfId="9765"/>
    <cellStyle name="20 % - Akzent4 2 2 26 2" xfId="9766"/>
    <cellStyle name="20 % - Akzent4 2 2 27" xfId="9767"/>
    <cellStyle name="20 % - Akzent4 2 2 27 2" xfId="9768"/>
    <cellStyle name="20 % - Akzent4 2 2 28" xfId="9769"/>
    <cellStyle name="20 % - Akzent4 2 2 29" xfId="9770"/>
    <cellStyle name="20 % - Akzent4 2 2 3" xfId="614"/>
    <cellStyle name="20 % - Akzent4 2 2 3 10" xfId="4301"/>
    <cellStyle name="20 % - Akzent4 2 2 3 10 2" xfId="9771"/>
    <cellStyle name="20 % - Akzent4 2 2 3 10 3" xfId="9772"/>
    <cellStyle name="20 % - Akzent4 2 2 3 10 4" xfId="9773"/>
    <cellStyle name="20 % - Akzent4 2 2 3 10 5" xfId="9774"/>
    <cellStyle name="20 % - Akzent4 2 2 3 11" xfId="9775"/>
    <cellStyle name="20 % - Akzent4 2 2 3 11 2" xfId="9776"/>
    <cellStyle name="20 % - Akzent4 2 2 3 11 3" xfId="9777"/>
    <cellStyle name="20 % - Akzent4 2 2 3 11 4" xfId="9778"/>
    <cellStyle name="20 % - Akzent4 2 2 3 12" xfId="9779"/>
    <cellStyle name="20 % - Akzent4 2 2 3 12 2" xfId="9780"/>
    <cellStyle name="20 % - Akzent4 2 2 3 13" xfId="9781"/>
    <cellStyle name="20 % - Akzent4 2 2 3 13 2" xfId="9782"/>
    <cellStyle name="20 % - Akzent4 2 2 3 14" xfId="9783"/>
    <cellStyle name="20 % - Akzent4 2 2 3 14 2" xfId="9784"/>
    <cellStyle name="20 % - Akzent4 2 2 3 15" xfId="9785"/>
    <cellStyle name="20 % - Akzent4 2 2 3 15 2" xfId="9786"/>
    <cellStyle name="20 % - Akzent4 2 2 3 16" xfId="9787"/>
    <cellStyle name="20 % - Akzent4 2 2 3 16 2" xfId="9788"/>
    <cellStyle name="20 % - Akzent4 2 2 3 17" xfId="9789"/>
    <cellStyle name="20 % - Akzent4 2 2 3 17 2" xfId="9790"/>
    <cellStyle name="20 % - Akzent4 2 2 3 18" xfId="9791"/>
    <cellStyle name="20 % - Akzent4 2 2 3 19" xfId="9792"/>
    <cellStyle name="20 % - Akzent4 2 2 3 2" xfId="615"/>
    <cellStyle name="20 % - Akzent4 2 2 3 2 2" xfId="4302"/>
    <cellStyle name="20 % - Akzent4 2 2 3 2 2 2" xfId="9793"/>
    <cellStyle name="20 % - Akzent4 2 2 3 2 3" xfId="9794"/>
    <cellStyle name="20 % - Akzent4 2 2 3 2 4" xfId="9795"/>
    <cellStyle name="20 % - Akzent4 2 2 3 2 5" xfId="9796"/>
    <cellStyle name="20 % - Akzent4 2 2 3 2 6" xfId="9797"/>
    <cellStyle name="20 % - Akzent4 2 2 3 2 7" xfId="9798"/>
    <cellStyle name="20 % - Akzent4 2 2 3 2 8" xfId="9799"/>
    <cellStyle name="20 % - Akzent4 2 2 3 20" xfId="9800"/>
    <cellStyle name="20 % - Akzent4 2 2 3 21" xfId="9801"/>
    <cellStyle name="20 % - Akzent4 2 2 3 3" xfId="616"/>
    <cellStyle name="20 % - Akzent4 2 2 3 3 2" xfId="4303"/>
    <cellStyle name="20 % - Akzent4 2 2 3 3 3" xfId="9802"/>
    <cellStyle name="20 % - Akzent4 2 2 3 3 4" xfId="9803"/>
    <cellStyle name="20 % - Akzent4 2 2 3 3 5" xfId="9804"/>
    <cellStyle name="20 % - Akzent4 2 2 3 3 6" xfId="9805"/>
    <cellStyle name="20 % - Akzent4 2 2 3 3 7" xfId="9806"/>
    <cellStyle name="20 % - Akzent4 2 2 3 4" xfId="617"/>
    <cellStyle name="20 % - Akzent4 2 2 3 4 2" xfId="4304"/>
    <cellStyle name="20 % - Akzent4 2 2 3 4 3" xfId="9807"/>
    <cellStyle name="20 % - Akzent4 2 2 3 4 4" xfId="9808"/>
    <cellStyle name="20 % - Akzent4 2 2 3 4 5" xfId="9809"/>
    <cellStyle name="20 % - Akzent4 2 2 3 4 6" xfId="9810"/>
    <cellStyle name="20 % - Akzent4 2 2 3 5" xfId="618"/>
    <cellStyle name="20 % - Akzent4 2 2 3 5 2" xfId="4305"/>
    <cellStyle name="20 % - Akzent4 2 2 3 5 3" xfId="9811"/>
    <cellStyle name="20 % - Akzent4 2 2 3 5 4" xfId="9812"/>
    <cellStyle name="20 % - Akzent4 2 2 3 5 5" xfId="9813"/>
    <cellStyle name="20 % - Akzent4 2 2 3 5 6" xfId="9814"/>
    <cellStyle name="20 % - Akzent4 2 2 3 6" xfId="619"/>
    <cellStyle name="20 % - Akzent4 2 2 3 6 2" xfId="4306"/>
    <cellStyle name="20 % - Akzent4 2 2 3 6 3" xfId="9815"/>
    <cellStyle name="20 % - Akzent4 2 2 3 6 4" xfId="9816"/>
    <cellStyle name="20 % - Akzent4 2 2 3 6 5" xfId="9817"/>
    <cellStyle name="20 % - Akzent4 2 2 3 7" xfId="2467"/>
    <cellStyle name="20 % - Akzent4 2 2 3 7 2" xfId="4307"/>
    <cellStyle name="20 % - Akzent4 2 2 3 7 3" xfId="9818"/>
    <cellStyle name="20 % - Akzent4 2 2 3 7 4" xfId="9819"/>
    <cellStyle name="20 % - Akzent4 2 2 3 7 5" xfId="9820"/>
    <cellStyle name="20 % - Akzent4 2 2 3 8" xfId="2468"/>
    <cellStyle name="20 % - Akzent4 2 2 3 8 2" xfId="4308"/>
    <cellStyle name="20 % - Akzent4 2 2 3 8 3" xfId="9821"/>
    <cellStyle name="20 % - Akzent4 2 2 3 8 4" xfId="9822"/>
    <cellStyle name="20 % - Akzent4 2 2 3 8 5" xfId="9823"/>
    <cellStyle name="20 % - Akzent4 2 2 3 9" xfId="3243"/>
    <cellStyle name="20 % - Akzent4 2 2 3 9 2" xfId="4309"/>
    <cellStyle name="20 % - Akzent4 2 2 3 9 3" xfId="9824"/>
    <cellStyle name="20 % - Akzent4 2 2 3 9 4" xfId="9825"/>
    <cellStyle name="20 % - Akzent4 2 2 3 9 5" xfId="9826"/>
    <cellStyle name="20 % - Akzent4 2 2 30" xfId="9827"/>
    <cellStyle name="20 % - Akzent4 2 2 31" xfId="9828"/>
    <cellStyle name="20 % - Akzent4 2 2 32" xfId="9829"/>
    <cellStyle name="20 % - Akzent4 2 2 33" xfId="9830"/>
    <cellStyle name="20 % - Akzent4 2 2 34" xfId="9831"/>
    <cellStyle name="20 % - Akzent4 2 2 35" xfId="9832"/>
    <cellStyle name="20 % - Akzent4 2 2 4" xfId="620"/>
    <cellStyle name="20 % - Akzent4 2 2 4 10" xfId="9833"/>
    <cellStyle name="20 % - Akzent4 2 2 4 2" xfId="4310"/>
    <cellStyle name="20 % - Akzent4 2 2 4 2 2" xfId="9834"/>
    <cellStyle name="20 % - Akzent4 2 2 4 2 3" xfId="9835"/>
    <cellStyle name="20 % - Akzent4 2 2 4 3" xfId="9836"/>
    <cellStyle name="20 % - Akzent4 2 2 4 3 2" xfId="9837"/>
    <cellStyle name="20 % - Akzent4 2 2 4 4" xfId="9838"/>
    <cellStyle name="20 % - Akzent4 2 2 4 4 2" xfId="9839"/>
    <cellStyle name="20 % - Akzent4 2 2 4 5" xfId="9840"/>
    <cellStyle name="20 % - Akzent4 2 2 4 5 2" xfId="9841"/>
    <cellStyle name="20 % - Akzent4 2 2 4 6" xfId="9842"/>
    <cellStyle name="20 % - Akzent4 2 2 4 6 2" xfId="9843"/>
    <cellStyle name="20 % - Akzent4 2 2 4 7" xfId="9844"/>
    <cellStyle name="20 % - Akzent4 2 2 4 7 2" xfId="9845"/>
    <cellStyle name="20 % - Akzent4 2 2 4 8" xfId="9846"/>
    <cellStyle name="20 % - Akzent4 2 2 4 9" xfId="9847"/>
    <cellStyle name="20 % - Akzent4 2 2 5" xfId="621"/>
    <cellStyle name="20 % - Akzent4 2 2 5 2" xfId="4311"/>
    <cellStyle name="20 % - Akzent4 2 2 5 3" xfId="9848"/>
    <cellStyle name="20 % - Akzent4 2 2 5 4" xfId="9849"/>
    <cellStyle name="20 % - Akzent4 2 2 5 5" xfId="9850"/>
    <cellStyle name="20 % - Akzent4 2 2 5 6" xfId="9851"/>
    <cellStyle name="20 % - Akzent4 2 2 5 7" xfId="9852"/>
    <cellStyle name="20 % - Akzent4 2 2 6" xfId="622"/>
    <cellStyle name="20 % - Akzent4 2 2 6 2" xfId="4312"/>
    <cellStyle name="20 % - Akzent4 2 2 6 3" xfId="9853"/>
    <cellStyle name="20 % - Akzent4 2 2 6 4" xfId="9854"/>
    <cellStyle name="20 % - Akzent4 2 2 6 5" xfId="9855"/>
    <cellStyle name="20 % - Akzent4 2 2 6 6" xfId="9856"/>
    <cellStyle name="20 % - Akzent4 2 2 7" xfId="623"/>
    <cellStyle name="20 % - Akzent4 2 2 7 2" xfId="4313"/>
    <cellStyle name="20 % - Akzent4 2 2 7 3" xfId="9857"/>
    <cellStyle name="20 % - Akzent4 2 2 7 4" xfId="9858"/>
    <cellStyle name="20 % - Akzent4 2 2 7 5" xfId="9859"/>
    <cellStyle name="20 % - Akzent4 2 2 7 6" xfId="9860"/>
    <cellStyle name="20 % - Akzent4 2 2 8" xfId="624"/>
    <cellStyle name="20 % - Akzent4 2 2 8 2" xfId="4314"/>
    <cellStyle name="20 % - Akzent4 2 2 8 3" xfId="9861"/>
    <cellStyle name="20 % - Akzent4 2 2 8 4" xfId="9862"/>
    <cellStyle name="20 % - Akzent4 2 2 8 5" xfId="9863"/>
    <cellStyle name="20 % - Akzent4 2 2 8 6" xfId="9864"/>
    <cellStyle name="20 % - Akzent4 2 2 9" xfId="625"/>
    <cellStyle name="20 % - Akzent4 2 2 9 2" xfId="4315"/>
    <cellStyle name="20 % - Akzent4 2 2 9 3" xfId="9865"/>
    <cellStyle name="20 % - Akzent4 2 2 9 4" xfId="9866"/>
    <cellStyle name="20 % - Akzent4 2 2 9 5" xfId="9867"/>
    <cellStyle name="20 % - Akzent4 2 2 9 6" xfId="9868"/>
    <cellStyle name="20 % - Akzent4 2 20" xfId="3244"/>
    <cellStyle name="20 % - Akzent4 2 20 2" xfId="4316"/>
    <cellStyle name="20 % - Akzent4 2 20 3" xfId="9869"/>
    <cellStyle name="20 % - Akzent4 2 20 4" xfId="9870"/>
    <cellStyle name="20 % - Akzent4 2 20 5" xfId="9871"/>
    <cellStyle name="20 % - Akzent4 2 20 6" xfId="9872"/>
    <cellStyle name="20 % - Akzent4 2 21" xfId="4265"/>
    <cellStyle name="20 % - Akzent4 2 21 2" xfId="9873"/>
    <cellStyle name="20 % - Akzent4 2 21 3" xfId="9874"/>
    <cellStyle name="20 % - Akzent4 2 21 4" xfId="9875"/>
    <cellStyle name="20 % - Akzent4 2 21 5" xfId="9876"/>
    <cellStyle name="20 % - Akzent4 2 22" xfId="9877"/>
    <cellStyle name="20 % - Akzent4 2 22 2" xfId="9878"/>
    <cellStyle name="20 % - Akzent4 2 22 3" xfId="9879"/>
    <cellStyle name="20 % - Akzent4 2 22 4" xfId="9880"/>
    <cellStyle name="20 % - Akzent4 2 22 5" xfId="9881"/>
    <cellStyle name="20 % - Akzent4 2 23" xfId="9882"/>
    <cellStyle name="20 % - Akzent4 2 23 2" xfId="9883"/>
    <cellStyle name="20 % - Akzent4 2 23 3" xfId="9884"/>
    <cellStyle name="20 % - Akzent4 2 23 4" xfId="9885"/>
    <cellStyle name="20 % - Akzent4 2 23 5" xfId="9886"/>
    <cellStyle name="20 % - Akzent4 2 24" xfId="9887"/>
    <cellStyle name="20 % - Akzent4 2 24 2" xfId="9888"/>
    <cellStyle name="20 % - Akzent4 2 24 3" xfId="9889"/>
    <cellStyle name="20 % - Akzent4 2 24 4" xfId="9890"/>
    <cellStyle name="20 % - Akzent4 2 25" xfId="9891"/>
    <cellStyle name="20 % - Akzent4 2 25 2" xfId="9892"/>
    <cellStyle name="20 % - Akzent4 2 25 3" xfId="9893"/>
    <cellStyle name="20 % - Akzent4 2 25 4" xfId="9894"/>
    <cellStyle name="20 % - Akzent4 2 26" xfId="9895"/>
    <cellStyle name="20 % - Akzent4 2 26 2" xfId="9896"/>
    <cellStyle name="20 % - Akzent4 2 26 3" xfId="9897"/>
    <cellStyle name="20 % - Akzent4 2 27" xfId="9898"/>
    <cellStyle name="20 % - Akzent4 2 27 2" xfId="9899"/>
    <cellStyle name="20 % - Akzent4 2 28" xfId="9900"/>
    <cellStyle name="20 % - Akzent4 2 28 2" xfId="9901"/>
    <cellStyle name="20 % - Akzent4 2 29" xfId="9902"/>
    <cellStyle name="20 % - Akzent4 2 29 2" xfId="9903"/>
    <cellStyle name="20 % - Akzent4 2 3" xfId="626"/>
    <cellStyle name="20 % - Akzent4 2 3 10" xfId="2469"/>
    <cellStyle name="20 % - Akzent4 2 3 10 2" xfId="4318"/>
    <cellStyle name="20 % - Akzent4 2 3 10 3" xfId="9904"/>
    <cellStyle name="20 % - Akzent4 2 3 10 4" xfId="9905"/>
    <cellStyle name="20 % - Akzent4 2 3 10 5" xfId="9906"/>
    <cellStyle name="20 % - Akzent4 2 3 11" xfId="2470"/>
    <cellStyle name="20 % - Akzent4 2 3 11 2" xfId="4319"/>
    <cellStyle name="20 % - Akzent4 2 3 11 3" xfId="9907"/>
    <cellStyle name="20 % - Akzent4 2 3 11 4" xfId="9908"/>
    <cellStyle name="20 % - Akzent4 2 3 11 5" xfId="9909"/>
    <cellStyle name="20 % - Akzent4 2 3 12" xfId="3245"/>
    <cellStyle name="20 % - Akzent4 2 3 12 2" xfId="4320"/>
    <cellStyle name="20 % - Akzent4 2 3 12 3" xfId="9910"/>
    <cellStyle name="20 % - Akzent4 2 3 12 4" xfId="9911"/>
    <cellStyle name="20 % - Akzent4 2 3 12 5" xfId="9912"/>
    <cellStyle name="20 % - Akzent4 2 3 13" xfId="4317"/>
    <cellStyle name="20 % - Akzent4 2 3 13 2" xfId="9913"/>
    <cellStyle name="20 % - Akzent4 2 3 13 3" xfId="9914"/>
    <cellStyle name="20 % - Akzent4 2 3 13 4" xfId="9915"/>
    <cellStyle name="20 % - Akzent4 2 3 13 5" xfId="9916"/>
    <cellStyle name="20 % - Akzent4 2 3 14" xfId="9917"/>
    <cellStyle name="20 % - Akzent4 2 3 14 2" xfId="9918"/>
    <cellStyle name="20 % - Akzent4 2 3 14 3" xfId="9919"/>
    <cellStyle name="20 % - Akzent4 2 3 14 4" xfId="9920"/>
    <cellStyle name="20 % - Akzent4 2 3 15" xfId="9921"/>
    <cellStyle name="20 % - Akzent4 2 3 15 2" xfId="9922"/>
    <cellStyle name="20 % - Akzent4 2 3 15 3" xfId="9923"/>
    <cellStyle name="20 % - Akzent4 2 3 16" xfId="9924"/>
    <cellStyle name="20 % - Akzent4 2 3 16 2" xfId="9925"/>
    <cellStyle name="20 % - Akzent4 2 3 17" xfId="9926"/>
    <cellStyle name="20 % - Akzent4 2 3 17 2" xfId="9927"/>
    <cellStyle name="20 % - Akzent4 2 3 18" xfId="9928"/>
    <cellStyle name="20 % - Akzent4 2 3 18 2" xfId="9929"/>
    <cellStyle name="20 % - Akzent4 2 3 19" xfId="9930"/>
    <cellStyle name="20 % - Akzent4 2 3 19 2" xfId="9931"/>
    <cellStyle name="20 % - Akzent4 2 3 2" xfId="627"/>
    <cellStyle name="20 % - Akzent4 2 3 2 10" xfId="3246"/>
    <cellStyle name="20 % - Akzent4 2 3 2 10 2" xfId="4322"/>
    <cellStyle name="20 % - Akzent4 2 3 2 10 3" xfId="9932"/>
    <cellStyle name="20 % - Akzent4 2 3 2 10 4" xfId="9933"/>
    <cellStyle name="20 % - Akzent4 2 3 2 10 5" xfId="9934"/>
    <cellStyle name="20 % - Akzent4 2 3 2 11" xfId="4321"/>
    <cellStyle name="20 % - Akzent4 2 3 2 11 2" xfId="9935"/>
    <cellStyle name="20 % - Akzent4 2 3 2 11 3" xfId="9936"/>
    <cellStyle name="20 % - Akzent4 2 3 2 11 4" xfId="9937"/>
    <cellStyle name="20 % - Akzent4 2 3 2 12" xfId="9938"/>
    <cellStyle name="20 % - Akzent4 2 3 2 12 2" xfId="9939"/>
    <cellStyle name="20 % - Akzent4 2 3 2 12 3" xfId="9940"/>
    <cellStyle name="20 % - Akzent4 2 3 2 13" xfId="9941"/>
    <cellStyle name="20 % - Akzent4 2 3 2 13 2" xfId="9942"/>
    <cellStyle name="20 % - Akzent4 2 3 2 14" xfId="9943"/>
    <cellStyle name="20 % - Akzent4 2 3 2 14 2" xfId="9944"/>
    <cellStyle name="20 % - Akzent4 2 3 2 15" xfId="9945"/>
    <cellStyle name="20 % - Akzent4 2 3 2 15 2" xfId="9946"/>
    <cellStyle name="20 % - Akzent4 2 3 2 16" xfId="9947"/>
    <cellStyle name="20 % - Akzent4 2 3 2 16 2" xfId="9948"/>
    <cellStyle name="20 % - Akzent4 2 3 2 17" xfId="9949"/>
    <cellStyle name="20 % - Akzent4 2 3 2 17 2" xfId="9950"/>
    <cellStyle name="20 % - Akzent4 2 3 2 18" xfId="9951"/>
    <cellStyle name="20 % - Akzent4 2 3 2 18 2" xfId="9952"/>
    <cellStyle name="20 % - Akzent4 2 3 2 19" xfId="9953"/>
    <cellStyle name="20 % - Akzent4 2 3 2 2" xfId="628"/>
    <cellStyle name="20 % - Akzent4 2 3 2 2 10" xfId="9954"/>
    <cellStyle name="20 % - Akzent4 2 3 2 2 10 2" xfId="9955"/>
    <cellStyle name="20 % - Akzent4 2 3 2 2 11" xfId="9956"/>
    <cellStyle name="20 % - Akzent4 2 3 2 2 12" xfId="9957"/>
    <cellStyle name="20 % - Akzent4 2 3 2 2 13" xfId="9958"/>
    <cellStyle name="20 % - Akzent4 2 3 2 2 14" xfId="9959"/>
    <cellStyle name="20 % - Akzent4 2 3 2 2 15" xfId="9960"/>
    <cellStyle name="20 % - Akzent4 2 3 2 2 16" xfId="9961"/>
    <cellStyle name="20 % - Akzent4 2 3 2 2 17" xfId="9962"/>
    <cellStyle name="20 % - Akzent4 2 3 2 2 2" xfId="629"/>
    <cellStyle name="20 % - Akzent4 2 3 2 2 2 2" xfId="4324"/>
    <cellStyle name="20 % - Akzent4 2 3 2 2 2 2 2" xfId="9963"/>
    <cellStyle name="20 % - Akzent4 2 3 2 2 2 3" xfId="9964"/>
    <cellStyle name="20 % - Akzent4 2 3 2 2 2 4" xfId="9965"/>
    <cellStyle name="20 % - Akzent4 2 3 2 2 3" xfId="630"/>
    <cellStyle name="20 % - Akzent4 2 3 2 2 3 2" xfId="4325"/>
    <cellStyle name="20 % - Akzent4 2 3 2 2 3 3" xfId="9966"/>
    <cellStyle name="20 % - Akzent4 2 3 2 2 4" xfId="631"/>
    <cellStyle name="20 % - Akzent4 2 3 2 2 4 2" xfId="4326"/>
    <cellStyle name="20 % - Akzent4 2 3 2 2 5" xfId="632"/>
    <cellStyle name="20 % - Akzent4 2 3 2 2 5 2" xfId="4327"/>
    <cellStyle name="20 % - Akzent4 2 3 2 2 6" xfId="2471"/>
    <cellStyle name="20 % - Akzent4 2 3 2 2 6 2" xfId="4328"/>
    <cellStyle name="20 % - Akzent4 2 3 2 2 7" xfId="2472"/>
    <cellStyle name="20 % - Akzent4 2 3 2 2 7 2" xfId="4329"/>
    <cellStyle name="20 % - Akzent4 2 3 2 2 8" xfId="3247"/>
    <cellStyle name="20 % - Akzent4 2 3 2 2 8 2" xfId="4330"/>
    <cellStyle name="20 % - Akzent4 2 3 2 2 9" xfId="4323"/>
    <cellStyle name="20 % - Akzent4 2 3 2 2 9 2" xfId="9967"/>
    <cellStyle name="20 % - Akzent4 2 3 2 20" xfId="9968"/>
    <cellStyle name="20 % - Akzent4 2 3 2 21" xfId="9969"/>
    <cellStyle name="20 % - Akzent4 2 3 2 3" xfId="633"/>
    <cellStyle name="20 % - Akzent4 2 3 2 3 2" xfId="4331"/>
    <cellStyle name="20 % - Akzent4 2 3 2 3 2 2" xfId="9970"/>
    <cellStyle name="20 % - Akzent4 2 3 2 3 3" xfId="9971"/>
    <cellStyle name="20 % - Akzent4 2 3 2 3 4" xfId="9972"/>
    <cellStyle name="20 % - Akzent4 2 3 2 3 5" xfId="9973"/>
    <cellStyle name="20 % - Akzent4 2 3 2 3 6" xfId="9974"/>
    <cellStyle name="20 % - Akzent4 2 3 2 3 7" xfId="9975"/>
    <cellStyle name="20 % - Akzent4 2 3 2 3 8" xfId="9976"/>
    <cellStyle name="20 % - Akzent4 2 3 2 4" xfId="634"/>
    <cellStyle name="20 % - Akzent4 2 3 2 4 2" xfId="4332"/>
    <cellStyle name="20 % - Akzent4 2 3 2 4 3" xfId="9977"/>
    <cellStyle name="20 % - Akzent4 2 3 2 4 4" xfId="9978"/>
    <cellStyle name="20 % - Akzent4 2 3 2 4 5" xfId="9979"/>
    <cellStyle name="20 % - Akzent4 2 3 2 4 6" xfId="9980"/>
    <cellStyle name="20 % - Akzent4 2 3 2 4 7" xfId="9981"/>
    <cellStyle name="20 % - Akzent4 2 3 2 5" xfId="635"/>
    <cellStyle name="20 % - Akzent4 2 3 2 5 2" xfId="4333"/>
    <cellStyle name="20 % - Akzent4 2 3 2 5 3" xfId="9982"/>
    <cellStyle name="20 % - Akzent4 2 3 2 5 4" xfId="9983"/>
    <cellStyle name="20 % - Akzent4 2 3 2 5 5" xfId="9984"/>
    <cellStyle name="20 % - Akzent4 2 3 2 5 6" xfId="9985"/>
    <cellStyle name="20 % - Akzent4 2 3 2 6" xfId="636"/>
    <cellStyle name="20 % - Akzent4 2 3 2 6 2" xfId="4334"/>
    <cellStyle name="20 % - Akzent4 2 3 2 6 3" xfId="9986"/>
    <cellStyle name="20 % - Akzent4 2 3 2 6 4" xfId="9987"/>
    <cellStyle name="20 % - Akzent4 2 3 2 6 5" xfId="9988"/>
    <cellStyle name="20 % - Akzent4 2 3 2 7" xfId="637"/>
    <cellStyle name="20 % - Akzent4 2 3 2 7 2" xfId="4335"/>
    <cellStyle name="20 % - Akzent4 2 3 2 7 3" xfId="9989"/>
    <cellStyle name="20 % - Akzent4 2 3 2 7 4" xfId="9990"/>
    <cellStyle name="20 % - Akzent4 2 3 2 7 5" xfId="9991"/>
    <cellStyle name="20 % - Akzent4 2 3 2 8" xfId="2473"/>
    <cellStyle name="20 % - Akzent4 2 3 2 8 2" xfId="4336"/>
    <cellStyle name="20 % - Akzent4 2 3 2 8 3" xfId="9992"/>
    <cellStyle name="20 % - Akzent4 2 3 2 8 4" xfId="9993"/>
    <cellStyle name="20 % - Akzent4 2 3 2 8 5" xfId="9994"/>
    <cellStyle name="20 % - Akzent4 2 3 2 9" xfId="2474"/>
    <cellStyle name="20 % - Akzent4 2 3 2 9 2" xfId="4337"/>
    <cellStyle name="20 % - Akzent4 2 3 2 9 3" xfId="9995"/>
    <cellStyle name="20 % - Akzent4 2 3 2 9 4" xfId="9996"/>
    <cellStyle name="20 % - Akzent4 2 3 2 9 5" xfId="9997"/>
    <cellStyle name="20 % - Akzent4 2 3 20" xfId="9998"/>
    <cellStyle name="20 % - Akzent4 2 3 20 2" xfId="9999"/>
    <cellStyle name="20 % - Akzent4 2 3 21" xfId="10000"/>
    <cellStyle name="20 % - Akzent4 2 3 21 2" xfId="10001"/>
    <cellStyle name="20 % - Akzent4 2 3 22" xfId="10002"/>
    <cellStyle name="20 % - Akzent4 2 3 23" xfId="10003"/>
    <cellStyle name="20 % - Akzent4 2 3 24" xfId="10004"/>
    <cellStyle name="20 % - Akzent4 2 3 3" xfId="638"/>
    <cellStyle name="20 % - Akzent4 2 3 3 10" xfId="4338"/>
    <cellStyle name="20 % - Akzent4 2 3 3 10 2" xfId="10005"/>
    <cellStyle name="20 % - Akzent4 2 3 3 11" xfId="10006"/>
    <cellStyle name="20 % - Akzent4 2 3 3 11 2" xfId="10007"/>
    <cellStyle name="20 % - Akzent4 2 3 3 12" xfId="10008"/>
    <cellStyle name="20 % - Akzent4 2 3 3 13" xfId="10009"/>
    <cellStyle name="20 % - Akzent4 2 3 3 14" xfId="10010"/>
    <cellStyle name="20 % - Akzent4 2 3 3 15" xfId="10011"/>
    <cellStyle name="20 % - Akzent4 2 3 3 16" xfId="10012"/>
    <cellStyle name="20 % - Akzent4 2 3 3 17" xfId="10013"/>
    <cellStyle name="20 % - Akzent4 2 3 3 18" xfId="10014"/>
    <cellStyle name="20 % - Akzent4 2 3 3 2" xfId="639"/>
    <cellStyle name="20 % - Akzent4 2 3 3 2 2" xfId="4339"/>
    <cellStyle name="20 % - Akzent4 2 3 3 2 2 2" xfId="10015"/>
    <cellStyle name="20 % - Akzent4 2 3 3 2 3" xfId="10016"/>
    <cellStyle name="20 % - Akzent4 2 3 3 2 4" xfId="10017"/>
    <cellStyle name="20 % - Akzent4 2 3 3 2 5" xfId="10018"/>
    <cellStyle name="20 % - Akzent4 2 3 3 3" xfId="640"/>
    <cellStyle name="20 % - Akzent4 2 3 3 3 2" xfId="4340"/>
    <cellStyle name="20 % - Akzent4 2 3 3 3 3" xfId="10019"/>
    <cellStyle name="20 % - Akzent4 2 3 3 3 4" xfId="10020"/>
    <cellStyle name="20 % - Akzent4 2 3 3 4" xfId="641"/>
    <cellStyle name="20 % - Akzent4 2 3 3 4 2" xfId="4341"/>
    <cellStyle name="20 % - Akzent4 2 3 3 4 3" xfId="10021"/>
    <cellStyle name="20 % - Akzent4 2 3 3 5" xfId="642"/>
    <cellStyle name="20 % - Akzent4 2 3 3 5 2" xfId="4342"/>
    <cellStyle name="20 % - Akzent4 2 3 3 5 3" xfId="10022"/>
    <cellStyle name="20 % - Akzent4 2 3 3 6" xfId="643"/>
    <cellStyle name="20 % - Akzent4 2 3 3 6 2" xfId="4343"/>
    <cellStyle name="20 % - Akzent4 2 3 3 6 3" xfId="10023"/>
    <cellStyle name="20 % - Akzent4 2 3 3 7" xfId="2475"/>
    <cellStyle name="20 % - Akzent4 2 3 3 7 2" xfId="4344"/>
    <cellStyle name="20 % - Akzent4 2 3 3 7 3" xfId="10024"/>
    <cellStyle name="20 % - Akzent4 2 3 3 8" xfId="2476"/>
    <cellStyle name="20 % - Akzent4 2 3 3 8 2" xfId="4345"/>
    <cellStyle name="20 % - Akzent4 2 3 3 8 3" xfId="10025"/>
    <cellStyle name="20 % - Akzent4 2 3 3 9" xfId="3248"/>
    <cellStyle name="20 % - Akzent4 2 3 3 9 2" xfId="4346"/>
    <cellStyle name="20 % - Akzent4 2 3 3 9 3" xfId="10026"/>
    <cellStyle name="20 % - Akzent4 2 3 4" xfId="644"/>
    <cellStyle name="20 % - Akzent4 2 3 4 2" xfId="4347"/>
    <cellStyle name="20 % - Akzent4 2 3 4 2 2" xfId="10027"/>
    <cellStyle name="20 % - Akzent4 2 3 4 3" xfId="10028"/>
    <cellStyle name="20 % - Akzent4 2 3 4 4" xfId="10029"/>
    <cellStyle name="20 % - Akzent4 2 3 4 5" xfId="10030"/>
    <cellStyle name="20 % - Akzent4 2 3 4 6" xfId="10031"/>
    <cellStyle name="20 % - Akzent4 2 3 4 7" xfId="10032"/>
    <cellStyle name="20 % - Akzent4 2 3 4 8" xfId="10033"/>
    <cellStyle name="20 % - Akzent4 2 3 5" xfId="645"/>
    <cellStyle name="20 % - Akzent4 2 3 5 2" xfId="4348"/>
    <cellStyle name="20 % - Akzent4 2 3 5 3" xfId="10034"/>
    <cellStyle name="20 % - Akzent4 2 3 5 4" xfId="10035"/>
    <cellStyle name="20 % - Akzent4 2 3 5 5" xfId="10036"/>
    <cellStyle name="20 % - Akzent4 2 3 5 6" xfId="10037"/>
    <cellStyle name="20 % - Akzent4 2 3 5 7" xfId="10038"/>
    <cellStyle name="20 % - Akzent4 2 3 6" xfId="646"/>
    <cellStyle name="20 % - Akzent4 2 3 6 2" xfId="4349"/>
    <cellStyle name="20 % - Akzent4 2 3 6 3" xfId="10039"/>
    <cellStyle name="20 % - Akzent4 2 3 6 4" xfId="10040"/>
    <cellStyle name="20 % - Akzent4 2 3 6 5" xfId="10041"/>
    <cellStyle name="20 % - Akzent4 2 3 6 6" xfId="10042"/>
    <cellStyle name="20 % - Akzent4 2 3 7" xfId="647"/>
    <cellStyle name="20 % - Akzent4 2 3 7 2" xfId="4350"/>
    <cellStyle name="20 % - Akzent4 2 3 7 3" xfId="10043"/>
    <cellStyle name="20 % - Akzent4 2 3 7 4" xfId="10044"/>
    <cellStyle name="20 % - Akzent4 2 3 7 5" xfId="10045"/>
    <cellStyle name="20 % - Akzent4 2 3 7 6" xfId="10046"/>
    <cellStyle name="20 % - Akzent4 2 3 8" xfId="648"/>
    <cellStyle name="20 % - Akzent4 2 3 8 2" xfId="4351"/>
    <cellStyle name="20 % - Akzent4 2 3 8 3" xfId="10047"/>
    <cellStyle name="20 % - Akzent4 2 3 8 4" xfId="10048"/>
    <cellStyle name="20 % - Akzent4 2 3 8 5" xfId="10049"/>
    <cellStyle name="20 % - Akzent4 2 3 8 6" xfId="10050"/>
    <cellStyle name="20 % - Akzent4 2 3 9" xfId="2477"/>
    <cellStyle name="20 % - Akzent4 2 3 9 2" xfId="4352"/>
    <cellStyle name="20 % - Akzent4 2 3 9 3" xfId="10051"/>
    <cellStyle name="20 % - Akzent4 2 3 9 4" xfId="10052"/>
    <cellStyle name="20 % - Akzent4 2 3 9 5" xfId="10053"/>
    <cellStyle name="20 % - Akzent4 2 30" xfId="10054"/>
    <cellStyle name="20 % - Akzent4 2 30 2" xfId="10055"/>
    <cellStyle name="20 % - Akzent4 2 31" xfId="10056"/>
    <cellStyle name="20 % - Akzent4 2 32" xfId="10057"/>
    <cellStyle name="20 % - Akzent4 2 33" xfId="10058"/>
    <cellStyle name="20 % - Akzent4 2 34" xfId="10059"/>
    <cellStyle name="20 % - Akzent4 2 35" xfId="10060"/>
    <cellStyle name="20 % - Akzent4 2 36" xfId="10061"/>
    <cellStyle name="20 % - Akzent4 2 37" xfId="19836"/>
    <cellStyle name="20 % - Akzent4 2 38" xfId="594"/>
    <cellStyle name="20 % - Akzent4 2 4" xfId="649"/>
    <cellStyle name="20 % - Akzent4 2 4 10" xfId="3249"/>
    <cellStyle name="20 % - Akzent4 2 4 10 2" xfId="4354"/>
    <cellStyle name="20 % - Akzent4 2 4 10 3" xfId="10062"/>
    <cellStyle name="20 % - Akzent4 2 4 10 4" xfId="10063"/>
    <cellStyle name="20 % - Akzent4 2 4 10 5" xfId="10064"/>
    <cellStyle name="20 % - Akzent4 2 4 11" xfId="4353"/>
    <cellStyle name="20 % - Akzent4 2 4 11 2" xfId="10065"/>
    <cellStyle name="20 % - Akzent4 2 4 11 3" xfId="10066"/>
    <cellStyle name="20 % - Akzent4 2 4 11 4" xfId="10067"/>
    <cellStyle name="20 % - Akzent4 2 4 12" xfId="10068"/>
    <cellStyle name="20 % - Akzent4 2 4 12 2" xfId="10069"/>
    <cellStyle name="20 % - Akzent4 2 4 12 3" xfId="10070"/>
    <cellStyle name="20 % - Akzent4 2 4 13" xfId="10071"/>
    <cellStyle name="20 % - Akzent4 2 4 13 2" xfId="10072"/>
    <cellStyle name="20 % - Akzent4 2 4 14" xfId="10073"/>
    <cellStyle name="20 % - Akzent4 2 4 14 2" xfId="10074"/>
    <cellStyle name="20 % - Akzent4 2 4 15" xfId="10075"/>
    <cellStyle name="20 % - Akzent4 2 4 15 2" xfId="10076"/>
    <cellStyle name="20 % - Akzent4 2 4 16" xfId="10077"/>
    <cellStyle name="20 % - Akzent4 2 4 16 2" xfId="10078"/>
    <cellStyle name="20 % - Akzent4 2 4 17" xfId="10079"/>
    <cellStyle name="20 % - Akzent4 2 4 17 2" xfId="10080"/>
    <cellStyle name="20 % - Akzent4 2 4 18" xfId="10081"/>
    <cellStyle name="20 % - Akzent4 2 4 18 2" xfId="10082"/>
    <cellStyle name="20 % - Akzent4 2 4 19" xfId="10083"/>
    <cellStyle name="20 % - Akzent4 2 4 2" xfId="650"/>
    <cellStyle name="20 % - Akzent4 2 4 2 10" xfId="10084"/>
    <cellStyle name="20 % - Akzent4 2 4 2 10 2" xfId="10085"/>
    <cellStyle name="20 % - Akzent4 2 4 2 11" xfId="10086"/>
    <cellStyle name="20 % - Akzent4 2 4 2 12" xfId="10087"/>
    <cellStyle name="20 % - Akzent4 2 4 2 13" xfId="10088"/>
    <cellStyle name="20 % - Akzent4 2 4 2 14" xfId="10089"/>
    <cellStyle name="20 % - Akzent4 2 4 2 15" xfId="10090"/>
    <cellStyle name="20 % - Akzent4 2 4 2 16" xfId="10091"/>
    <cellStyle name="20 % - Akzent4 2 4 2 17" xfId="10092"/>
    <cellStyle name="20 % - Akzent4 2 4 2 2" xfId="651"/>
    <cellStyle name="20 % - Akzent4 2 4 2 2 2" xfId="4356"/>
    <cellStyle name="20 % - Akzent4 2 4 2 2 2 2" xfId="10093"/>
    <cellStyle name="20 % - Akzent4 2 4 2 2 3" xfId="10094"/>
    <cellStyle name="20 % - Akzent4 2 4 2 2 4" xfId="10095"/>
    <cellStyle name="20 % - Akzent4 2 4 2 3" xfId="652"/>
    <cellStyle name="20 % - Akzent4 2 4 2 3 2" xfId="4357"/>
    <cellStyle name="20 % - Akzent4 2 4 2 3 3" xfId="10096"/>
    <cellStyle name="20 % - Akzent4 2 4 2 4" xfId="653"/>
    <cellStyle name="20 % - Akzent4 2 4 2 4 2" xfId="4358"/>
    <cellStyle name="20 % - Akzent4 2 4 2 5" xfId="654"/>
    <cellStyle name="20 % - Akzent4 2 4 2 5 2" xfId="4359"/>
    <cellStyle name="20 % - Akzent4 2 4 2 6" xfId="2478"/>
    <cellStyle name="20 % - Akzent4 2 4 2 6 2" xfId="4360"/>
    <cellStyle name="20 % - Akzent4 2 4 2 7" xfId="2479"/>
    <cellStyle name="20 % - Akzent4 2 4 2 7 2" xfId="4361"/>
    <cellStyle name="20 % - Akzent4 2 4 2 8" xfId="3250"/>
    <cellStyle name="20 % - Akzent4 2 4 2 8 2" xfId="4362"/>
    <cellStyle name="20 % - Akzent4 2 4 2 9" xfId="4355"/>
    <cellStyle name="20 % - Akzent4 2 4 2 9 2" xfId="10097"/>
    <cellStyle name="20 % - Akzent4 2 4 20" xfId="10098"/>
    <cellStyle name="20 % - Akzent4 2 4 21" xfId="10099"/>
    <cellStyle name="20 % - Akzent4 2 4 3" xfId="655"/>
    <cellStyle name="20 % - Akzent4 2 4 3 2" xfId="4363"/>
    <cellStyle name="20 % - Akzent4 2 4 3 2 2" xfId="10100"/>
    <cellStyle name="20 % - Akzent4 2 4 3 3" xfId="10101"/>
    <cellStyle name="20 % - Akzent4 2 4 3 4" xfId="10102"/>
    <cellStyle name="20 % - Akzent4 2 4 3 5" xfId="10103"/>
    <cellStyle name="20 % - Akzent4 2 4 3 6" xfId="10104"/>
    <cellStyle name="20 % - Akzent4 2 4 3 7" xfId="10105"/>
    <cellStyle name="20 % - Akzent4 2 4 3 8" xfId="10106"/>
    <cellStyle name="20 % - Akzent4 2 4 4" xfId="656"/>
    <cellStyle name="20 % - Akzent4 2 4 4 2" xfId="4364"/>
    <cellStyle name="20 % - Akzent4 2 4 4 3" xfId="10107"/>
    <cellStyle name="20 % - Akzent4 2 4 4 4" xfId="10108"/>
    <cellStyle name="20 % - Akzent4 2 4 4 5" xfId="10109"/>
    <cellStyle name="20 % - Akzent4 2 4 4 6" xfId="10110"/>
    <cellStyle name="20 % - Akzent4 2 4 4 7" xfId="10111"/>
    <cellStyle name="20 % - Akzent4 2 4 5" xfId="657"/>
    <cellStyle name="20 % - Akzent4 2 4 5 2" xfId="4365"/>
    <cellStyle name="20 % - Akzent4 2 4 5 3" xfId="10112"/>
    <cellStyle name="20 % - Akzent4 2 4 5 4" xfId="10113"/>
    <cellStyle name="20 % - Akzent4 2 4 5 5" xfId="10114"/>
    <cellStyle name="20 % - Akzent4 2 4 5 6" xfId="10115"/>
    <cellStyle name="20 % - Akzent4 2 4 6" xfId="658"/>
    <cellStyle name="20 % - Akzent4 2 4 6 2" xfId="4366"/>
    <cellStyle name="20 % - Akzent4 2 4 6 3" xfId="10116"/>
    <cellStyle name="20 % - Akzent4 2 4 6 4" xfId="10117"/>
    <cellStyle name="20 % - Akzent4 2 4 6 5" xfId="10118"/>
    <cellStyle name="20 % - Akzent4 2 4 7" xfId="659"/>
    <cellStyle name="20 % - Akzent4 2 4 7 2" xfId="4367"/>
    <cellStyle name="20 % - Akzent4 2 4 7 3" xfId="10119"/>
    <cellStyle name="20 % - Akzent4 2 4 7 4" xfId="10120"/>
    <cellStyle name="20 % - Akzent4 2 4 7 5" xfId="10121"/>
    <cellStyle name="20 % - Akzent4 2 4 8" xfId="2480"/>
    <cellStyle name="20 % - Akzent4 2 4 8 2" xfId="4368"/>
    <cellStyle name="20 % - Akzent4 2 4 8 3" xfId="10122"/>
    <cellStyle name="20 % - Akzent4 2 4 8 4" xfId="10123"/>
    <cellStyle name="20 % - Akzent4 2 4 8 5" xfId="10124"/>
    <cellStyle name="20 % - Akzent4 2 4 9" xfId="2481"/>
    <cellStyle name="20 % - Akzent4 2 4 9 2" xfId="4369"/>
    <cellStyle name="20 % - Akzent4 2 4 9 3" xfId="10125"/>
    <cellStyle name="20 % - Akzent4 2 4 9 4" xfId="10126"/>
    <cellStyle name="20 % - Akzent4 2 4 9 5" xfId="10127"/>
    <cellStyle name="20 % - Akzent4 2 5" xfId="660"/>
    <cellStyle name="20 % - Akzent4 2 5 10" xfId="4370"/>
    <cellStyle name="20 % - Akzent4 2 5 10 2" xfId="10128"/>
    <cellStyle name="20 % - Akzent4 2 5 11" xfId="10129"/>
    <cellStyle name="20 % - Akzent4 2 5 11 2" xfId="10130"/>
    <cellStyle name="20 % - Akzent4 2 5 12" xfId="10131"/>
    <cellStyle name="20 % - Akzent4 2 5 13" xfId="10132"/>
    <cellStyle name="20 % - Akzent4 2 5 14" xfId="10133"/>
    <cellStyle name="20 % - Akzent4 2 5 15" xfId="10134"/>
    <cellStyle name="20 % - Akzent4 2 5 16" xfId="10135"/>
    <cellStyle name="20 % - Akzent4 2 5 17" xfId="10136"/>
    <cellStyle name="20 % - Akzent4 2 5 18" xfId="10137"/>
    <cellStyle name="20 % - Akzent4 2 5 2" xfId="661"/>
    <cellStyle name="20 % - Akzent4 2 5 2 2" xfId="4371"/>
    <cellStyle name="20 % - Akzent4 2 5 2 2 2" xfId="10138"/>
    <cellStyle name="20 % - Akzent4 2 5 2 3" xfId="10139"/>
    <cellStyle name="20 % - Akzent4 2 5 2 4" xfId="10140"/>
    <cellStyle name="20 % - Akzent4 2 5 2 5" xfId="10141"/>
    <cellStyle name="20 % - Akzent4 2 5 3" xfId="662"/>
    <cellStyle name="20 % - Akzent4 2 5 3 2" xfId="4372"/>
    <cellStyle name="20 % - Akzent4 2 5 3 3" xfId="10142"/>
    <cellStyle name="20 % - Akzent4 2 5 3 4" xfId="10143"/>
    <cellStyle name="20 % - Akzent4 2 5 4" xfId="663"/>
    <cellStyle name="20 % - Akzent4 2 5 4 2" xfId="4373"/>
    <cellStyle name="20 % - Akzent4 2 5 4 3" xfId="10144"/>
    <cellStyle name="20 % - Akzent4 2 5 5" xfId="664"/>
    <cellStyle name="20 % - Akzent4 2 5 5 2" xfId="4374"/>
    <cellStyle name="20 % - Akzent4 2 5 5 3" xfId="10145"/>
    <cellStyle name="20 % - Akzent4 2 5 6" xfId="665"/>
    <cellStyle name="20 % - Akzent4 2 5 6 2" xfId="4375"/>
    <cellStyle name="20 % - Akzent4 2 5 6 3" xfId="10146"/>
    <cellStyle name="20 % - Akzent4 2 5 7" xfId="2482"/>
    <cellStyle name="20 % - Akzent4 2 5 7 2" xfId="4376"/>
    <cellStyle name="20 % - Akzent4 2 5 7 3" xfId="10147"/>
    <cellStyle name="20 % - Akzent4 2 5 8" xfId="2483"/>
    <cellStyle name="20 % - Akzent4 2 5 8 2" xfId="4377"/>
    <cellStyle name="20 % - Akzent4 2 5 8 3" xfId="10148"/>
    <cellStyle name="20 % - Akzent4 2 5 9" xfId="3251"/>
    <cellStyle name="20 % - Akzent4 2 5 9 2" xfId="4378"/>
    <cellStyle name="20 % - Akzent4 2 5 9 3" xfId="10149"/>
    <cellStyle name="20 % - Akzent4 2 6" xfId="666"/>
    <cellStyle name="20 % - Akzent4 2 6 2" xfId="4379"/>
    <cellStyle name="20 % - Akzent4 2 6 2 2" xfId="10150"/>
    <cellStyle name="20 % - Akzent4 2 6 3" xfId="10151"/>
    <cellStyle name="20 % - Akzent4 2 6 4" xfId="10152"/>
    <cellStyle name="20 % - Akzent4 2 6 5" xfId="10153"/>
    <cellStyle name="20 % - Akzent4 2 6 6" xfId="10154"/>
    <cellStyle name="20 % - Akzent4 2 6 7" xfId="10155"/>
    <cellStyle name="20 % - Akzent4 2 6 8" xfId="10156"/>
    <cellStyle name="20 % - Akzent4 2 7" xfId="667"/>
    <cellStyle name="20 % - Akzent4 2 7 2" xfId="4380"/>
    <cellStyle name="20 % - Akzent4 2 7 3" xfId="10157"/>
    <cellStyle name="20 % - Akzent4 2 7 4" xfId="10158"/>
    <cellStyle name="20 % - Akzent4 2 7 5" xfId="10159"/>
    <cellStyle name="20 % - Akzent4 2 7 6" xfId="10160"/>
    <cellStyle name="20 % - Akzent4 2 7 7" xfId="10161"/>
    <cellStyle name="20 % - Akzent4 2 8" xfId="668"/>
    <cellStyle name="20 % - Akzent4 2 8 2" xfId="4381"/>
    <cellStyle name="20 % - Akzent4 2 8 3" xfId="10162"/>
    <cellStyle name="20 % - Akzent4 2 8 4" xfId="10163"/>
    <cellStyle name="20 % - Akzent4 2 8 5" xfId="10164"/>
    <cellStyle name="20 % - Akzent4 2 8 6" xfId="10165"/>
    <cellStyle name="20 % - Akzent4 2 9" xfId="669"/>
    <cellStyle name="20 % - Akzent4 2 9 2" xfId="4382"/>
    <cellStyle name="20 % - Akzent4 2 9 3" xfId="10166"/>
    <cellStyle name="20 % - Akzent4 2 9 4" xfId="10167"/>
    <cellStyle name="20 % - Akzent4 2 9 5" xfId="10168"/>
    <cellStyle name="20 % - Akzent4 2 9 6" xfId="10169"/>
    <cellStyle name="20 % - Akzent4 3" xfId="670"/>
    <cellStyle name="20 % - Akzent4 3 10" xfId="671"/>
    <cellStyle name="20 % - Akzent4 3 10 2" xfId="4384"/>
    <cellStyle name="20 % - Akzent4 3 10 3" xfId="10170"/>
    <cellStyle name="20 % - Akzent4 3 10 4" xfId="10171"/>
    <cellStyle name="20 % - Akzent4 3 10 5" xfId="10172"/>
    <cellStyle name="20 % - Akzent4 3 11" xfId="672"/>
    <cellStyle name="20 % - Akzent4 3 11 2" xfId="4385"/>
    <cellStyle name="20 % - Akzent4 3 11 3" xfId="10173"/>
    <cellStyle name="20 % - Akzent4 3 11 4" xfId="10174"/>
    <cellStyle name="20 % - Akzent4 3 11 5" xfId="10175"/>
    <cellStyle name="20 % - Akzent4 3 12" xfId="673"/>
    <cellStyle name="20 % - Akzent4 3 12 2" xfId="4386"/>
    <cellStyle name="20 % - Akzent4 3 12 3" xfId="10176"/>
    <cellStyle name="20 % - Akzent4 3 12 4" xfId="10177"/>
    <cellStyle name="20 % - Akzent4 3 12 5" xfId="10178"/>
    <cellStyle name="20 % - Akzent4 3 13" xfId="2484"/>
    <cellStyle name="20 % - Akzent4 3 13 2" xfId="4387"/>
    <cellStyle name="20 % - Akzent4 3 13 3" xfId="10179"/>
    <cellStyle name="20 % - Akzent4 3 13 4" xfId="10180"/>
    <cellStyle name="20 % - Akzent4 3 14" xfId="2485"/>
    <cellStyle name="20 % - Akzent4 3 14 2" xfId="4388"/>
    <cellStyle name="20 % - Akzent4 3 14 3" xfId="10181"/>
    <cellStyle name="20 % - Akzent4 3 15" xfId="2486"/>
    <cellStyle name="20 % - Akzent4 3 15 2" xfId="4389"/>
    <cellStyle name="20 % - Akzent4 3 15 3" xfId="10182"/>
    <cellStyle name="20 % - Akzent4 3 16" xfId="2487"/>
    <cellStyle name="20 % - Akzent4 3 16 2" xfId="4390"/>
    <cellStyle name="20 % - Akzent4 3 16 3" xfId="10183"/>
    <cellStyle name="20 % - Akzent4 3 17" xfId="3252"/>
    <cellStyle name="20 % - Akzent4 3 17 2" xfId="4391"/>
    <cellStyle name="20 % - Akzent4 3 17 3" xfId="10184"/>
    <cellStyle name="20 % - Akzent4 3 18" xfId="4383"/>
    <cellStyle name="20 % - Akzent4 3 18 2" xfId="10185"/>
    <cellStyle name="20 % - Akzent4 3 18 3" xfId="10186"/>
    <cellStyle name="20 % - Akzent4 3 19" xfId="10187"/>
    <cellStyle name="20 % - Akzent4 3 19 2" xfId="10188"/>
    <cellStyle name="20 % - Akzent4 3 19 3" xfId="10189"/>
    <cellStyle name="20 % - Akzent4 3 2" xfId="674"/>
    <cellStyle name="20 % - Akzent4 3 2 10" xfId="2488"/>
    <cellStyle name="20 % - Akzent4 3 2 10 2" xfId="4393"/>
    <cellStyle name="20 % - Akzent4 3 2 10 3" xfId="10190"/>
    <cellStyle name="20 % - Akzent4 3 2 10 4" xfId="10191"/>
    <cellStyle name="20 % - Akzent4 3 2 10 5" xfId="10192"/>
    <cellStyle name="20 % - Akzent4 3 2 11" xfId="2489"/>
    <cellStyle name="20 % - Akzent4 3 2 11 2" xfId="4394"/>
    <cellStyle name="20 % - Akzent4 3 2 11 3" xfId="10193"/>
    <cellStyle name="20 % - Akzent4 3 2 11 4" xfId="10194"/>
    <cellStyle name="20 % - Akzent4 3 2 12" xfId="2490"/>
    <cellStyle name="20 % - Akzent4 3 2 12 2" xfId="4395"/>
    <cellStyle name="20 % - Akzent4 3 2 12 3" xfId="10195"/>
    <cellStyle name="20 % - Akzent4 3 2 13" xfId="2491"/>
    <cellStyle name="20 % - Akzent4 3 2 13 2" xfId="4396"/>
    <cellStyle name="20 % - Akzent4 3 2 13 3" xfId="10196"/>
    <cellStyle name="20 % - Akzent4 3 2 14" xfId="3253"/>
    <cellStyle name="20 % - Akzent4 3 2 14 2" xfId="4397"/>
    <cellStyle name="20 % - Akzent4 3 2 14 3" xfId="10197"/>
    <cellStyle name="20 % - Akzent4 3 2 15" xfId="4392"/>
    <cellStyle name="20 % - Akzent4 3 2 15 2" xfId="10198"/>
    <cellStyle name="20 % - Akzent4 3 2 15 3" xfId="10199"/>
    <cellStyle name="20 % - Akzent4 3 2 16" xfId="10200"/>
    <cellStyle name="20 % - Akzent4 3 2 16 2" xfId="10201"/>
    <cellStyle name="20 % - Akzent4 3 2 16 3" xfId="10202"/>
    <cellStyle name="20 % - Akzent4 3 2 17" xfId="10203"/>
    <cellStyle name="20 % - Akzent4 3 2 17 2" xfId="10204"/>
    <cellStyle name="20 % - Akzent4 3 2 17 3" xfId="10205"/>
    <cellStyle name="20 % - Akzent4 3 2 18" xfId="10206"/>
    <cellStyle name="20 % - Akzent4 3 2 18 2" xfId="10207"/>
    <cellStyle name="20 % - Akzent4 3 2 19" xfId="10208"/>
    <cellStyle name="20 % - Akzent4 3 2 19 2" xfId="10209"/>
    <cellStyle name="20 % - Akzent4 3 2 2" xfId="675"/>
    <cellStyle name="20 % - Akzent4 3 2 2 10" xfId="2492"/>
    <cellStyle name="20 % - Akzent4 3 2 2 10 2" xfId="4399"/>
    <cellStyle name="20 % - Akzent4 3 2 2 11" xfId="3254"/>
    <cellStyle name="20 % - Akzent4 3 2 2 11 2" xfId="4400"/>
    <cellStyle name="20 % - Akzent4 3 2 2 12" xfId="4398"/>
    <cellStyle name="20 % - Akzent4 3 2 2 12 2" xfId="10210"/>
    <cellStyle name="20 % - Akzent4 3 2 2 13" xfId="10211"/>
    <cellStyle name="20 % - Akzent4 3 2 2 13 2" xfId="10212"/>
    <cellStyle name="20 % - Akzent4 3 2 2 14" xfId="10213"/>
    <cellStyle name="20 % - Akzent4 3 2 2 14 2" xfId="10214"/>
    <cellStyle name="20 % - Akzent4 3 2 2 15" xfId="10215"/>
    <cellStyle name="20 % - Akzent4 3 2 2 16" xfId="10216"/>
    <cellStyle name="20 % - Akzent4 3 2 2 17" xfId="10217"/>
    <cellStyle name="20 % - Akzent4 3 2 2 18" xfId="10218"/>
    <cellStyle name="20 % - Akzent4 3 2 2 19" xfId="10219"/>
    <cellStyle name="20 % - Akzent4 3 2 2 2" xfId="676"/>
    <cellStyle name="20 % - Akzent4 3 2 2 2 10" xfId="10220"/>
    <cellStyle name="20 % - Akzent4 3 2 2 2 10 2" xfId="10221"/>
    <cellStyle name="20 % - Akzent4 3 2 2 2 11" xfId="10222"/>
    <cellStyle name="20 % - Akzent4 3 2 2 2 12" xfId="10223"/>
    <cellStyle name="20 % - Akzent4 3 2 2 2 13" xfId="10224"/>
    <cellStyle name="20 % - Akzent4 3 2 2 2 2" xfId="677"/>
    <cellStyle name="20 % - Akzent4 3 2 2 2 2 2" xfId="4402"/>
    <cellStyle name="20 % - Akzent4 3 2 2 2 2 2 2" xfId="10225"/>
    <cellStyle name="20 % - Akzent4 3 2 2 2 2 3" xfId="10226"/>
    <cellStyle name="20 % - Akzent4 3 2 2 2 2 4" xfId="10227"/>
    <cellStyle name="20 % - Akzent4 3 2 2 2 3" xfId="678"/>
    <cellStyle name="20 % - Akzent4 3 2 2 2 3 2" xfId="4403"/>
    <cellStyle name="20 % - Akzent4 3 2 2 2 3 3" xfId="10228"/>
    <cellStyle name="20 % - Akzent4 3 2 2 2 4" xfId="679"/>
    <cellStyle name="20 % - Akzent4 3 2 2 2 4 2" xfId="4404"/>
    <cellStyle name="20 % - Akzent4 3 2 2 2 5" xfId="680"/>
    <cellStyle name="20 % - Akzent4 3 2 2 2 5 2" xfId="4405"/>
    <cellStyle name="20 % - Akzent4 3 2 2 2 6" xfId="2493"/>
    <cellStyle name="20 % - Akzent4 3 2 2 2 6 2" xfId="4406"/>
    <cellStyle name="20 % - Akzent4 3 2 2 2 7" xfId="2494"/>
    <cellStyle name="20 % - Akzent4 3 2 2 2 7 2" xfId="4407"/>
    <cellStyle name="20 % - Akzent4 3 2 2 2 8" xfId="3255"/>
    <cellStyle name="20 % - Akzent4 3 2 2 2 8 2" xfId="4408"/>
    <cellStyle name="20 % - Akzent4 3 2 2 2 9" xfId="4401"/>
    <cellStyle name="20 % - Akzent4 3 2 2 2 9 2" xfId="10229"/>
    <cellStyle name="20 % - Akzent4 3 2 2 20" xfId="10230"/>
    <cellStyle name="20 % - Akzent4 3 2 2 21" xfId="10231"/>
    <cellStyle name="20 % - Akzent4 3 2 2 3" xfId="681"/>
    <cellStyle name="20 % - Akzent4 3 2 2 3 2" xfId="4409"/>
    <cellStyle name="20 % - Akzent4 3 2 2 3 2 2" xfId="10232"/>
    <cellStyle name="20 % - Akzent4 3 2 2 3 3" xfId="10233"/>
    <cellStyle name="20 % - Akzent4 3 2 2 3 4" xfId="10234"/>
    <cellStyle name="20 % - Akzent4 3 2 2 4" xfId="682"/>
    <cellStyle name="20 % - Akzent4 3 2 2 4 2" xfId="4410"/>
    <cellStyle name="20 % - Akzent4 3 2 2 4 3" xfId="10235"/>
    <cellStyle name="20 % - Akzent4 3 2 2 5" xfId="683"/>
    <cellStyle name="20 % - Akzent4 3 2 2 5 2" xfId="4411"/>
    <cellStyle name="20 % - Akzent4 3 2 2 6" xfId="684"/>
    <cellStyle name="20 % - Akzent4 3 2 2 6 2" xfId="4412"/>
    <cellStyle name="20 % - Akzent4 3 2 2 7" xfId="685"/>
    <cellStyle name="20 % - Akzent4 3 2 2 7 2" xfId="4413"/>
    <cellStyle name="20 % - Akzent4 3 2 2 8" xfId="2495"/>
    <cellStyle name="20 % - Akzent4 3 2 2 8 2" xfId="4414"/>
    <cellStyle name="20 % - Akzent4 3 2 2 9" xfId="2496"/>
    <cellStyle name="20 % - Akzent4 3 2 2 9 2" xfId="4415"/>
    <cellStyle name="20 % - Akzent4 3 2 20" xfId="10236"/>
    <cellStyle name="20 % - Akzent4 3 2 20 2" xfId="10237"/>
    <cellStyle name="20 % - Akzent4 3 2 21" xfId="10238"/>
    <cellStyle name="20 % - Akzent4 3 2 22" xfId="10239"/>
    <cellStyle name="20 % - Akzent4 3 2 23" xfId="10240"/>
    <cellStyle name="20 % - Akzent4 3 2 24" xfId="10241"/>
    <cellStyle name="20 % - Akzent4 3 2 25" xfId="10242"/>
    <cellStyle name="20 % - Akzent4 3 2 3" xfId="686"/>
    <cellStyle name="20 % - Akzent4 3 2 3 10" xfId="10243"/>
    <cellStyle name="20 % - Akzent4 3 2 3 10 2" xfId="10244"/>
    <cellStyle name="20 % - Akzent4 3 2 3 11" xfId="10245"/>
    <cellStyle name="20 % - Akzent4 3 2 3 12" xfId="10246"/>
    <cellStyle name="20 % - Akzent4 3 2 3 13" xfId="10247"/>
    <cellStyle name="20 % - Akzent4 3 2 3 14" xfId="10248"/>
    <cellStyle name="20 % - Akzent4 3 2 3 15" xfId="10249"/>
    <cellStyle name="20 % - Akzent4 3 2 3 16" xfId="10250"/>
    <cellStyle name="20 % - Akzent4 3 2 3 17" xfId="10251"/>
    <cellStyle name="20 % - Akzent4 3 2 3 2" xfId="687"/>
    <cellStyle name="20 % - Akzent4 3 2 3 2 2" xfId="4417"/>
    <cellStyle name="20 % - Akzent4 3 2 3 2 2 2" xfId="10252"/>
    <cellStyle name="20 % - Akzent4 3 2 3 2 3" xfId="10253"/>
    <cellStyle name="20 % - Akzent4 3 2 3 2 4" xfId="10254"/>
    <cellStyle name="20 % - Akzent4 3 2 3 3" xfId="688"/>
    <cellStyle name="20 % - Akzent4 3 2 3 3 2" xfId="4418"/>
    <cellStyle name="20 % - Akzent4 3 2 3 3 3" xfId="10255"/>
    <cellStyle name="20 % - Akzent4 3 2 3 4" xfId="689"/>
    <cellStyle name="20 % - Akzent4 3 2 3 4 2" xfId="4419"/>
    <cellStyle name="20 % - Akzent4 3 2 3 5" xfId="690"/>
    <cellStyle name="20 % - Akzent4 3 2 3 5 2" xfId="4420"/>
    <cellStyle name="20 % - Akzent4 3 2 3 6" xfId="2497"/>
    <cellStyle name="20 % - Akzent4 3 2 3 6 2" xfId="4421"/>
    <cellStyle name="20 % - Akzent4 3 2 3 7" xfId="2498"/>
    <cellStyle name="20 % - Akzent4 3 2 3 7 2" xfId="4422"/>
    <cellStyle name="20 % - Akzent4 3 2 3 8" xfId="3256"/>
    <cellStyle name="20 % - Akzent4 3 2 3 8 2" xfId="4423"/>
    <cellStyle name="20 % - Akzent4 3 2 3 9" xfId="4416"/>
    <cellStyle name="20 % - Akzent4 3 2 3 9 2" xfId="10256"/>
    <cellStyle name="20 % - Akzent4 3 2 4" xfId="691"/>
    <cellStyle name="20 % - Akzent4 3 2 4 2" xfId="4424"/>
    <cellStyle name="20 % - Akzent4 3 2 4 2 2" xfId="10257"/>
    <cellStyle name="20 % - Akzent4 3 2 4 3" xfId="10258"/>
    <cellStyle name="20 % - Akzent4 3 2 4 4" xfId="10259"/>
    <cellStyle name="20 % - Akzent4 3 2 4 5" xfId="10260"/>
    <cellStyle name="20 % - Akzent4 3 2 4 6" xfId="10261"/>
    <cellStyle name="20 % - Akzent4 3 2 4 7" xfId="10262"/>
    <cellStyle name="20 % - Akzent4 3 2 4 8" xfId="10263"/>
    <cellStyle name="20 % - Akzent4 3 2 5" xfId="692"/>
    <cellStyle name="20 % - Akzent4 3 2 5 2" xfId="4425"/>
    <cellStyle name="20 % - Akzent4 3 2 5 3" xfId="10264"/>
    <cellStyle name="20 % - Akzent4 3 2 5 4" xfId="10265"/>
    <cellStyle name="20 % - Akzent4 3 2 5 5" xfId="10266"/>
    <cellStyle name="20 % - Akzent4 3 2 5 6" xfId="10267"/>
    <cellStyle name="20 % - Akzent4 3 2 5 7" xfId="10268"/>
    <cellStyle name="20 % - Akzent4 3 2 6" xfId="693"/>
    <cellStyle name="20 % - Akzent4 3 2 6 2" xfId="4426"/>
    <cellStyle name="20 % - Akzent4 3 2 6 3" xfId="10269"/>
    <cellStyle name="20 % - Akzent4 3 2 6 4" xfId="10270"/>
    <cellStyle name="20 % - Akzent4 3 2 6 5" xfId="10271"/>
    <cellStyle name="20 % - Akzent4 3 2 7" xfId="694"/>
    <cellStyle name="20 % - Akzent4 3 2 7 2" xfId="4427"/>
    <cellStyle name="20 % - Akzent4 3 2 7 3" xfId="10272"/>
    <cellStyle name="20 % - Akzent4 3 2 7 4" xfId="10273"/>
    <cellStyle name="20 % - Akzent4 3 2 7 5" xfId="10274"/>
    <cellStyle name="20 % - Akzent4 3 2 8" xfId="695"/>
    <cellStyle name="20 % - Akzent4 3 2 8 2" xfId="4428"/>
    <cellStyle name="20 % - Akzent4 3 2 8 3" xfId="10275"/>
    <cellStyle name="20 % - Akzent4 3 2 8 4" xfId="10276"/>
    <cellStyle name="20 % - Akzent4 3 2 8 5" xfId="10277"/>
    <cellStyle name="20 % - Akzent4 3 2 9" xfId="696"/>
    <cellStyle name="20 % - Akzent4 3 2 9 2" xfId="4429"/>
    <cellStyle name="20 % - Akzent4 3 2 9 3" xfId="10278"/>
    <cellStyle name="20 % - Akzent4 3 2 9 4" xfId="10279"/>
    <cellStyle name="20 % - Akzent4 3 2 9 5" xfId="10280"/>
    <cellStyle name="20 % - Akzent4 3 20" xfId="10281"/>
    <cellStyle name="20 % - Akzent4 3 20 2" xfId="10282"/>
    <cellStyle name="20 % - Akzent4 3 20 3" xfId="10283"/>
    <cellStyle name="20 % - Akzent4 3 21" xfId="10284"/>
    <cellStyle name="20 % - Akzent4 3 21 2" xfId="10285"/>
    <cellStyle name="20 % - Akzent4 3 22" xfId="10286"/>
    <cellStyle name="20 % - Akzent4 3 22 2" xfId="10287"/>
    <cellStyle name="20 % - Akzent4 3 23" xfId="10288"/>
    <cellStyle name="20 % - Akzent4 3 24" xfId="10289"/>
    <cellStyle name="20 % - Akzent4 3 25" xfId="10290"/>
    <cellStyle name="20 % - Akzent4 3 26" xfId="10291"/>
    <cellStyle name="20 % - Akzent4 3 27" xfId="10292"/>
    <cellStyle name="20 % - Akzent4 3 28" xfId="10293"/>
    <cellStyle name="20 % - Akzent4 3 3" xfId="697"/>
    <cellStyle name="20 % - Akzent4 3 3 10" xfId="2499"/>
    <cellStyle name="20 % - Akzent4 3 3 10 2" xfId="4431"/>
    <cellStyle name="20 % - Akzent4 3 3 11" xfId="2500"/>
    <cellStyle name="20 % - Akzent4 3 3 11 2" xfId="4432"/>
    <cellStyle name="20 % - Akzent4 3 3 12" xfId="3257"/>
    <cellStyle name="20 % - Akzent4 3 3 12 2" xfId="4433"/>
    <cellStyle name="20 % - Akzent4 3 3 13" xfId="4430"/>
    <cellStyle name="20 % - Akzent4 3 3 13 2" xfId="10294"/>
    <cellStyle name="20 % - Akzent4 3 3 14" xfId="10295"/>
    <cellStyle name="20 % - Akzent4 3 3 14 2" xfId="10296"/>
    <cellStyle name="20 % - Akzent4 3 3 15" xfId="10297"/>
    <cellStyle name="20 % - Akzent4 3 3 15 2" xfId="10298"/>
    <cellStyle name="20 % - Akzent4 3 3 16" xfId="10299"/>
    <cellStyle name="20 % - Akzent4 3 3 17" xfId="10300"/>
    <cellStyle name="20 % - Akzent4 3 3 18" xfId="10301"/>
    <cellStyle name="20 % - Akzent4 3 3 19" xfId="10302"/>
    <cellStyle name="20 % - Akzent4 3 3 2" xfId="698"/>
    <cellStyle name="20 % - Akzent4 3 3 2 10" xfId="3258"/>
    <cellStyle name="20 % - Akzent4 3 3 2 10 2" xfId="4435"/>
    <cellStyle name="20 % - Akzent4 3 3 2 11" xfId="4434"/>
    <cellStyle name="20 % - Akzent4 3 3 2 11 2" xfId="10303"/>
    <cellStyle name="20 % - Akzent4 3 3 2 12" xfId="10304"/>
    <cellStyle name="20 % - Akzent4 3 3 2 12 2" xfId="10305"/>
    <cellStyle name="20 % - Akzent4 3 3 2 13" xfId="10306"/>
    <cellStyle name="20 % - Akzent4 3 3 2 14" xfId="10307"/>
    <cellStyle name="20 % - Akzent4 3 3 2 15" xfId="10308"/>
    <cellStyle name="20 % - Akzent4 3 3 2 16" xfId="10309"/>
    <cellStyle name="20 % - Akzent4 3 3 2 2" xfId="699"/>
    <cellStyle name="20 % - Akzent4 3 3 2 2 10" xfId="10310"/>
    <cellStyle name="20 % - Akzent4 3 3 2 2 10 2" xfId="10311"/>
    <cellStyle name="20 % - Akzent4 3 3 2 2 11" xfId="10312"/>
    <cellStyle name="20 % - Akzent4 3 3 2 2 12" xfId="10313"/>
    <cellStyle name="20 % - Akzent4 3 3 2 2 13" xfId="10314"/>
    <cellStyle name="20 % - Akzent4 3 3 2 2 2" xfId="700"/>
    <cellStyle name="20 % - Akzent4 3 3 2 2 2 2" xfId="4437"/>
    <cellStyle name="20 % - Akzent4 3 3 2 2 2 2 2" xfId="10315"/>
    <cellStyle name="20 % - Akzent4 3 3 2 2 2 3" xfId="10316"/>
    <cellStyle name="20 % - Akzent4 3 3 2 2 2 4" xfId="10317"/>
    <cellStyle name="20 % - Akzent4 3 3 2 2 3" xfId="701"/>
    <cellStyle name="20 % - Akzent4 3 3 2 2 3 2" xfId="4438"/>
    <cellStyle name="20 % - Akzent4 3 3 2 2 3 3" xfId="10318"/>
    <cellStyle name="20 % - Akzent4 3 3 2 2 4" xfId="702"/>
    <cellStyle name="20 % - Akzent4 3 3 2 2 4 2" xfId="4439"/>
    <cellStyle name="20 % - Akzent4 3 3 2 2 5" xfId="703"/>
    <cellStyle name="20 % - Akzent4 3 3 2 2 5 2" xfId="4440"/>
    <cellStyle name="20 % - Akzent4 3 3 2 2 6" xfId="2501"/>
    <cellStyle name="20 % - Akzent4 3 3 2 2 6 2" xfId="4441"/>
    <cellStyle name="20 % - Akzent4 3 3 2 2 7" xfId="2502"/>
    <cellStyle name="20 % - Akzent4 3 3 2 2 7 2" xfId="4442"/>
    <cellStyle name="20 % - Akzent4 3 3 2 2 8" xfId="3259"/>
    <cellStyle name="20 % - Akzent4 3 3 2 2 8 2" xfId="4443"/>
    <cellStyle name="20 % - Akzent4 3 3 2 2 9" xfId="4436"/>
    <cellStyle name="20 % - Akzent4 3 3 2 2 9 2" xfId="10319"/>
    <cellStyle name="20 % - Akzent4 3 3 2 3" xfId="704"/>
    <cellStyle name="20 % - Akzent4 3 3 2 3 2" xfId="4444"/>
    <cellStyle name="20 % - Akzent4 3 3 2 3 2 2" xfId="10320"/>
    <cellStyle name="20 % - Akzent4 3 3 2 3 3" xfId="10321"/>
    <cellStyle name="20 % - Akzent4 3 3 2 3 4" xfId="10322"/>
    <cellStyle name="20 % - Akzent4 3 3 2 4" xfId="705"/>
    <cellStyle name="20 % - Akzent4 3 3 2 4 2" xfId="4445"/>
    <cellStyle name="20 % - Akzent4 3 3 2 4 3" xfId="10323"/>
    <cellStyle name="20 % - Akzent4 3 3 2 5" xfId="706"/>
    <cellStyle name="20 % - Akzent4 3 3 2 5 2" xfId="4446"/>
    <cellStyle name="20 % - Akzent4 3 3 2 6" xfId="707"/>
    <cellStyle name="20 % - Akzent4 3 3 2 6 2" xfId="4447"/>
    <cellStyle name="20 % - Akzent4 3 3 2 7" xfId="708"/>
    <cellStyle name="20 % - Akzent4 3 3 2 7 2" xfId="4448"/>
    <cellStyle name="20 % - Akzent4 3 3 2 8" xfId="2503"/>
    <cellStyle name="20 % - Akzent4 3 3 2 8 2" xfId="4449"/>
    <cellStyle name="20 % - Akzent4 3 3 2 9" xfId="2504"/>
    <cellStyle name="20 % - Akzent4 3 3 2 9 2" xfId="4450"/>
    <cellStyle name="20 % - Akzent4 3 3 20" xfId="10324"/>
    <cellStyle name="20 % - Akzent4 3 3 21" xfId="10325"/>
    <cellStyle name="20 % - Akzent4 3 3 22" xfId="10326"/>
    <cellStyle name="20 % - Akzent4 3 3 3" xfId="709"/>
    <cellStyle name="20 % - Akzent4 3 3 3 10" xfId="10327"/>
    <cellStyle name="20 % - Akzent4 3 3 3 10 2" xfId="10328"/>
    <cellStyle name="20 % - Akzent4 3 3 3 11" xfId="10329"/>
    <cellStyle name="20 % - Akzent4 3 3 3 12" xfId="10330"/>
    <cellStyle name="20 % - Akzent4 3 3 3 13" xfId="10331"/>
    <cellStyle name="20 % - Akzent4 3 3 3 14" xfId="10332"/>
    <cellStyle name="20 % - Akzent4 3 3 3 2" xfId="710"/>
    <cellStyle name="20 % - Akzent4 3 3 3 2 2" xfId="4452"/>
    <cellStyle name="20 % - Akzent4 3 3 3 2 2 2" xfId="10333"/>
    <cellStyle name="20 % - Akzent4 3 3 3 2 3" xfId="10334"/>
    <cellStyle name="20 % - Akzent4 3 3 3 2 4" xfId="10335"/>
    <cellStyle name="20 % - Akzent4 3 3 3 3" xfId="711"/>
    <cellStyle name="20 % - Akzent4 3 3 3 3 2" xfId="4453"/>
    <cellStyle name="20 % - Akzent4 3 3 3 3 3" xfId="10336"/>
    <cellStyle name="20 % - Akzent4 3 3 3 4" xfId="712"/>
    <cellStyle name="20 % - Akzent4 3 3 3 4 2" xfId="4454"/>
    <cellStyle name="20 % - Akzent4 3 3 3 5" xfId="713"/>
    <cellStyle name="20 % - Akzent4 3 3 3 5 2" xfId="4455"/>
    <cellStyle name="20 % - Akzent4 3 3 3 6" xfId="2505"/>
    <cellStyle name="20 % - Akzent4 3 3 3 6 2" xfId="4456"/>
    <cellStyle name="20 % - Akzent4 3 3 3 7" xfId="2506"/>
    <cellStyle name="20 % - Akzent4 3 3 3 7 2" xfId="4457"/>
    <cellStyle name="20 % - Akzent4 3 3 3 8" xfId="3260"/>
    <cellStyle name="20 % - Akzent4 3 3 3 8 2" xfId="4458"/>
    <cellStyle name="20 % - Akzent4 3 3 3 9" xfId="4451"/>
    <cellStyle name="20 % - Akzent4 3 3 3 9 2" xfId="10337"/>
    <cellStyle name="20 % - Akzent4 3 3 4" xfId="714"/>
    <cellStyle name="20 % - Akzent4 3 3 4 2" xfId="4459"/>
    <cellStyle name="20 % - Akzent4 3 3 4 2 2" xfId="10338"/>
    <cellStyle name="20 % - Akzent4 3 3 4 3" xfId="10339"/>
    <cellStyle name="20 % - Akzent4 3 3 4 4" xfId="10340"/>
    <cellStyle name="20 % - Akzent4 3 3 4 5" xfId="10341"/>
    <cellStyle name="20 % - Akzent4 3 3 5" xfId="715"/>
    <cellStyle name="20 % - Akzent4 3 3 5 2" xfId="4460"/>
    <cellStyle name="20 % - Akzent4 3 3 5 3" xfId="10342"/>
    <cellStyle name="20 % - Akzent4 3 3 5 4" xfId="10343"/>
    <cellStyle name="20 % - Akzent4 3 3 6" xfId="716"/>
    <cellStyle name="20 % - Akzent4 3 3 6 2" xfId="4461"/>
    <cellStyle name="20 % - Akzent4 3 3 6 3" xfId="10344"/>
    <cellStyle name="20 % - Akzent4 3 3 7" xfId="717"/>
    <cellStyle name="20 % - Akzent4 3 3 7 2" xfId="4462"/>
    <cellStyle name="20 % - Akzent4 3 3 7 3" xfId="10345"/>
    <cellStyle name="20 % - Akzent4 3 3 8" xfId="718"/>
    <cellStyle name="20 % - Akzent4 3 3 8 2" xfId="4463"/>
    <cellStyle name="20 % - Akzent4 3 3 8 3" xfId="10346"/>
    <cellStyle name="20 % - Akzent4 3 3 9" xfId="2507"/>
    <cellStyle name="20 % - Akzent4 3 3 9 2" xfId="4464"/>
    <cellStyle name="20 % - Akzent4 3 3 9 3" xfId="10347"/>
    <cellStyle name="20 % - Akzent4 3 4" xfId="719"/>
    <cellStyle name="20 % - Akzent4 3 4 10" xfId="3261"/>
    <cellStyle name="20 % - Akzent4 3 4 10 2" xfId="4466"/>
    <cellStyle name="20 % - Akzent4 3 4 11" xfId="4465"/>
    <cellStyle name="20 % - Akzent4 3 4 11 2" xfId="10348"/>
    <cellStyle name="20 % - Akzent4 3 4 12" xfId="10349"/>
    <cellStyle name="20 % - Akzent4 3 4 12 2" xfId="10350"/>
    <cellStyle name="20 % - Akzent4 3 4 13" xfId="10351"/>
    <cellStyle name="20 % - Akzent4 3 4 14" xfId="10352"/>
    <cellStyle name="20 % - Akzent4 3 4 15" xfId="10353"/>
    <cellStyle name="20 % - Akzent4 3 4 16" xfId="10354"/>
    <cellStyle name="20 % - Akzent4 3 4 17" xfId="10355"/>
    <cellStyle name="20 % - Akzent4 3 4 18" xfId="10356"/>
    <cellStyle name="20 % - Akzent4 3 4 19" xfId="10357"/>
    <cellStyle name="20 % - Akzent4 3 4 2" xfId="720"/>
    <cellStyle name="20 % - Akzent4 3 4 2 10" xfId="10358"/>
    <cellStyle name="20 % - Akzent4 3 4 2 10 2" xfId="10359"/>
    <cellStyle name="20 % - Akzent4 3 4 2 11" xfId="10360"/>
    <cellStyle name="20 % - Akzent4 3 4 2 12" xfId="10361"/>
    <cellStyle name="20 % - Akzent4 3 4 2 13" xfId="10362"/>
    <cellStyle name="20 % - Akzent4 3 4 2 2" xfId="721"/>
    <cellStyle name="20 % - Akzent4 3 4 2 2 2" xfId="4468"/>
    <cellStyle name="20 % - Akzent4 3 4 2 2 2 2" xfId="10363"/>
    <cellStyle name="20 % - Akzent4 3 4 2 2 3" xfId="10364"/>
    <cellStyle name="20 % - Akzent4 3 4 2 2 4" xfId="10365"/>
    <cellStyle name="20 % - Akzent4 3 4 2 3" xfId="722"/>
    <cellStyle name="20 % - Akzent4 3 4 2 3 2" xfId="4469"/>
    <cellStyle name="20 % - Akzent4 3 4 2 3 3" xfId="10366"/>
    <cellStyle name="20 % - Akzent4 3 4 2 4" xfId="723"/>
    <cellStyle name="20 % - Akzent4 3 4 2 4 2" xfId="4470"/>
    <cellStyle name="20 % - Akzent4 3 4 2 5" xfId="724"/>
    <cellStyle name="20 % - Akzent4 3 4 2 5 2" xfId="4471"/>
    <cellStyle name="20 % - Akzent4 3 4 2 6" xfId="2508"/>
    <cellStyle name="20 % - Akzent4 3 4 2 6 2" xfId="4472"/>
    <cellStyle name="20 % - Akzent4 3 4 2 7" xfId="2509"/>
    <cellStyle name="20 % - Akzent4 3 4 2 7 2" xfId="4473"/>
    <cellStyle name="20 % - Akzent4 3 4 2 8" xfId="3262"/>
    <cellStyle name="20 % - Akzent4 3 4 2 8 2" xfId="4474"/>
    <cellStyle name="20 % - Akzent4 3 4 2 9" xfId="4467"/>
    <cellStyle name="20 % - Akzent4 3 4 2 9 2" xfId="10367"/>
    <cellStyle name="20 % - Akzent4 3 4 3" xfId="725"/>
    <cellStyle name="20 % - Akzent4 3 4 3 2" xfId="4475"/>
    <cellStyle name="20 % - Akzent4 3 4 3 2 2" xfId="10368"/>
    <cellStyle name="20 % - Akzent4 3 4 3 3" xfId="10369"/>
    <cellStyle name="20 % - Akzent4 3 4 3 4" xfId="10370"/>
    <cellStyle name="20 % - Akzent4 3 4 4" xfId="726"/>
    <cellStyle name="20 % - Akzent4 3 4 4 2" xfId="4476"/>
    <cellStyle name="20 % - Akzent4 3 4 4 3" xfId="10371"/>
    <cellStyle name="20 % - Akzent4 3 4 5" xfId="727"/>
    <cellStyle name="20 % - Akzent4 3 4 5 2" xfId="4477"/>
    <cellStyle name="20 % - Akzent4 3 4 6" xfId="728"/>
    <cellStyle name="20 % - Akzent4 3 4 6 2" xfId="4478"/>
    <cellStyle name="20 % - Akzent4 3 4 7" xfId="729"/>
    <cellStyle name="20 % - Akzent4 3 4 7 2" xfId="4479"/>
    <cellStyle name="20 % - Akzent4 3 4 8" xfId="2510"/>
    <cellStyle name="20 % - Akzent4 3 4 8 2" xfId="4480"/>
    <cellStyle name="20 % - Akzent4 3 4 9" xfId="2511"/>
    <cellStyle name="20 % - Akzent4 3 4 9 2" xfId="4481"/>
    <cellStyle name="20 % - Akzent4 3 5" xfId="730"/>
    <cellStyle name="20 % - Akzent4 3 5 10" xfId="4482"/>
    <cellStyle name="20 % - Akzent4 3 5 10 2" xfId="10372"/>
    <cellStyle name="20 % - Akzent4 3 5 11" xfId="10373"/>
    <cellStyle name="20 % - Akzent4 3 5 11 2" xfId="10374"/>
    <cellStyle name="20 % - Akzent4 3 5 12" xfId="10375"/>
    <cellStyle name="20 % - Akzent4 3 5 13" xfId="10376"/>
    <cellStyle name="20 % - Akzent4 3 5 14" xfId="10377"/>
    <cellStyle name="20 % - Akzent4 3 5 15" xfId="10378"/>
    <cellStyle name="20 % - Akzent4 3 5 16" xfId="10379"/>
    <cellStyle name="20 % - Akzent4 3 5 17" xfId="10380"/>
    <cellStyle name="20 % - Akzent4 3 5 18" xfId="10381"/>
    <cellStyle name="20 % - Akzent4 3 5 2" xfId="731"/>
    <cellStyle name="20 % - Akzent4 3 5 2 2" xfId="4483"/>
    <cellStyle name="20 % - Akzent4 3 5 2 2 2" xfId="10382"/>
    <cellStyle name="20 % - Akzent4 3 5 2 3" xfId="10383"/>
    <cellStyle name="20 % - Akzent4 3 5 2 4" xfId="10384"/>
    <cellStyle name="20 % - Akzent4 3 5 3" xfId="732"/>
    <cellStyle name="20 % - Akzent4 3 5 3 2" xfId="4484"/>
    <cellStyle name="20 % - Akzent4 3 5 3 3" xfId="10385"/>
    <cellStyle name="20 % - Akzent4 3 5 4" xfId="733"/>
    <cellStyle name="20 % - Akzent4 3 5 4 2" xfId="4485"/>
    <cellStyle name="20 % - Akzent4 3 5 5" xfId="734"/>
    <cellStyle name="20 % - Akzent4 3 5 5 2" xfId="4486"/>
    <cellStyle name="20 % - Akzent4 3 5 6" xfId="735"/>
    <cellStyle name="20 % - Akzent4 3 5 6 2" xfId="4487"/>
    <cellStyle name="20 % - Akzent4 3 5 7" xfId="2512"/>
    <cellStyle name="20 % - Akzent4 3 5 7 2" xfId="4488"/>
    <cellStyle name="20 % - Akzent4 3 5 8" xfId="2513"/>
    <cellStyle name="20 % - Akzent4 3 5 8 2" xfId="4489"/>
    <cellStyle name="20 % - Akzent4 3 5 9" xfId="3263"/>
    <cellStyle name="20 % - Akzent4 3 5 9 2" xfId="4490"/>
    <cellStyle name="20 % - Akzent4 3 6" xfId="736"/>
    <cellStyle name="20 % - Akzent4 3 6 2" xfId="4491"/>
    <cellStyle name="20 % - Akzent4 3 6 2 2" xfId="10386"/>
    <cellStyle name="20 % - Akzent4 3 6 3" xfId="10387"/>
    <cellStyle name="20 % - Akzent4 3 6 4" xfId="10388"/>
    <cellStyle name="20 % - Akzent4 3 6 5" xfId="10389"/>
    <cellStyle name="20 % - Akzent4 3 6 6" xfId="10390"/>
    <cellStyle name="20 % - Akzent4 3 6 7" xfId="10391"/>
    <cellStyle name="20 % - Akzent4 3 6 8" xfId="10392"/>
    <cellStyle name="20 % - Akzent4 3 7" xfId="737"/>
    <cellStyle name="20 % - Akzent4 3 7 2" xfId="4492"/>
    <cellStyle name="20 % - Akzent4 3 7 3" xfId="10393"/>
    <cellStyle name="20 % - Akzent4 3 7 4" xfId="10394"/>
    <cellStyle name="20 % - Akzent4 3 7 5" xfId="10395"/>
    <cellStyle name="20 % - Akzent4 3 7 6" xfId="10396"/>
    <cellStyle name="20 % - Akzent4 3 7 7" xfId="10397"/>
    <cellStyle name="20 % - Akzent4 3 8" xfId="738"/>
    <cellStyle name="20 % - Akzent4 3 8 2" xfId="4493"/>
    <cellStyle name="20 % - Akzent4 3 8 3" xfId="10398"/>
    <cellStyle name="20 % - Akzent4 3 8 4" xfId="10399"/>
    <cellStyle name="20 % - Akzent4 3 8 5" xfId="10400"/>
    <cellStyle name="20 % - Akzent4 3 9" xfId="739"/>
    <cellStyle name="20 % - Akzent4 3 9 2" xfId="4494"/>
    <cellStyle name="20 % - Akzent4 3 9 3" xfId="10401"/>
    <cellStyle name="20 % - Akzent4 3 9 4" xfId="10402"/>
    <cellStyle name="20 % - Akzent4 3 9 5" xfId="10403"/>
    <cellStyle name="20 % - Akzent4 4" xfId="740"/>
    <cellStyle name="20 % - Akzent4 4 10" xfId="2514"/>
    <cellStyle name="20 % - Akzent4 4 10 2" xfId="4496"/>
    <cellStyle name="20 % - Akzent4 4 11" xfId="3264"/>
    <cellStyle name="20 % - Akzent4 4 11 2" xfId="4497"/>
    <cellStyle name="20 % - Akzent4 4 12" xfId="4495"/>
    <cellStyle name="20 % - Akzent4 4 12 2" xfId="10404"/>
    <cellStyle name="20 % - Akzent4 4 13" xfId="10405"/>
    <cellStyle name="20 % - Akzent4 4 13 2" xfId="10406"/>
    <cellStyle name="20 % - Akzent4 4 14" xfId="10407"/>
    <cellStyle name="20 % - Akzent4 4 14 2" xfId="10408"/>
    <cellStyle name="20 % - Akzent4 4 15" xfId="10409"/>
    <cellStyle name="20 % - Akzent4 4 16" xfId="10410"/>
    <cellStyle name="20 % - Akzent4 4 17" xfId="10411"/>
    <cellStyle name="20 % - Akzent4 4 18" xfId="10412"/>
    <cellStyle name="20 % - Akzent4 4 2" xfId="741"/>
    <cellStyle name="20 % - Akzent4 4 2 2" xfId="3265"/>
    <cellStyle name="20 % - Akzent4 4 2 2 2" xfId="4499"/>
    <cellStyle name="20 % - Akzent4 4 2 2 3" xfId="10413"/>
    <cellStyle name="20 % - Akzent4 4 2 3" xfId="4498"/>
    <cellStyle name="20 % - Akzent4 4 2 4" xfId="10414"/>
    <cellStyle name="20 % - Akzent4 4 2 5" xfId="10415"/>
    <cellStyle name="20 % - Akzent4 4 3" xfId="742"/>
    <cellStyle name="20 % - Akzent4 4 3 2" xfId="4500"/>
    <cellStyle name="20 % - Akzent4 4 3 3" xfId="10416"/>
    <cellStyle name="20 % - Akzent4 4 4" xfId="743"/>
    <cellStyle name="20 % - Akzent4 4 4 2" xfId="4501"/>
    <cellStyle name="20 % - Akzent4 4 5" xfId="744"/>
    <cellStyle name="20 % - Akzent4 4 5 2" xfId="4502"/>
    <cellStyle name="20 % - Akzent4 4 6" xfId="745"/>
    <cellStyle name="20 % - Akzent4 4 6 2" xfId="4503"/>
    <cellStyle name="20 % - Akzent4 4 7" xfId="2515"/>
    <cellStyle name="20 % - Akzent4 4 7 2" xfId="4504"/>
    <cellStyle name="20 % - Akzent4 4 8" xfId="2516"/>
    <cellStyle name="20 % - Akzent4 4 8 2" xfId="4505"/>
    <cellStyle name="20 % - Akzent4 4 9" xfId="2517"/>
    <cellStyle name="20 % - Akzent4 5" xfId="3266"/>
    <cellStyle name="20 % - Akzent4 5 2" xfId="4506"/>
    <cellStyle name="20 % - Akzent4 5 2 2" xfId="10417"/>
    <cellStyle name="20 % - Akzent4 5 2 2 2" xfId="10418"/>
    <cellStyle name="20 % - Akzent4 5 2 3" xfId="10419"/>
    <cellStyle name="20 % - Akzent4 5 2 4" xfId="10420"/>
    <cellStyle name="20 % - Akzent4 5 3" xfId="10421"/>
    <cellStyle name="20 % - Akzent4 5 3 2" xfId="10422"/>
    <cellStyle name="20 % - Akzent4 5 3 3" xfId="10423"/>
    <cellStyle name="20 % - Akzent4 5 4" xfId="10424"/>
    <cellStyle name="20 % - Akzent4 5 5" xfId="10425"/>
    <cellStyle name="20 % - Akzent4 5 6" xfId="10426"/>
    <cellStyle name="20 % - Akzent4 6" xfId="3267"/>
    <cellStyle name="20 % - Akzent4 6 2" xfId="4507"/>
    <cellStyle name="20 % - Akzent4 6 2 2" xfId="10427"/>
    <cellStyle name="20 % - Akzent4 6 2 2 2" xfId="10428"/>
    <cellStyle name="20 % - Akzent4 6 2 3" xfId="10429"/>
    <cellStyle name="20 % - Akzent4 6 2 4" xfId="10430"/>
    <cellStyle name="20 % - Akzent4 6 3" xfId="10431"/>
    <cellStyle name="20 % - Akzent4 6 3 2" xfId="10432"/>
    <cellStyle name="20 % - Akzent4 6 3 3" xfId="10433"/>
    <cellStyle name="20 % - Akzent4 6 4" xfId="10434"/>
    <cellStyle name="20 % - Akzent4 6 5" xfId="10435"/>
    <cellStyle name="20 % - Akzent4 6 6" xfId="10436"/>
    <cellStyle name="20 % - Akzent4 7" xfId="10437"/>
    <cellStyle name="20 % - Akzent4 7 2" xfId="10438"/>
    <cellStyle name="20 % - Akzent4 7 2 2" xfId="10439"/>
    <cellStyle name="20 % - Akzent4 7 2 2 2" xfId="10440"/>
    <cellStyle name="20 % - Akzent4 7 2 3" xfId="10441"/>
    <cellStyle name="20 % - Akzent4 7 2 4" xfId="10442"/>
    <cellStyle name="20 % - Akzent4 7 3" xfId="10443"/>
    <cellStyle name="20 % - Akzent4 7 3 2" xfId="10444"/>
    <cellStyle name="20 % - Akzent4 7 4" xfId="10445"/>
    <cellStyle name="20 % - Akzent4 7 5" xfId="10446"/>
    <cellStyle name="20 % - Akzent4 8" xfId="10447"/>
    <cellStyle name="20 % - Akzent5 2" xfId="14"/>
    <cellStyle name="20 % - Akzent5 2 10" xfId="747"/>
    <cellStyle name="20 % - Akzent5 2 10 2" xfId="4509"/>
    <cellStyle name="20 % - Akzent5 2 10 3" xfId="10448"/>
    <cellStyle name="20 % - Akzent5 2 10 4" xfId="10449"/>
    <cellStyle name="20 % - Akzent5 2 10 5" xfId="10450"/>
    <cellStyle name="20 % - Akzent5 2 10 6" xfId="10451"/>
    <cellStyle name="20 % - Akzent5 2 11" xfId="748"/>
    <cellStyle name="20 % - Akzent5 2 11 2" xfId="4510"/>
    <cellStyle name="20 % - Akzent5 2 11 3" xfId="10452"/>
    <cellStyle name="20 % - Akzent5 2 11 4" xfId="10453"/>
    <cellStyle name="20 % - Akzent5 2 11 5" xfId="10454"/>
    <cellStyle name="20 % - Akzent5 2 11 6" xfId="10455"/>
    <cellStyle name="20 % - Akzent5 2 12" xfId="749"/>
    <cellStyle name="20 % - Akzent5 2 12 2" xfId="4511"/>
    <cellStyle name="20 % - Akzent5 2 12 3" xfId="10456"/>
    <cellStyle name="20 % - Akzent5 2 12 4" xfId="10457"/>
    <cellStyle name="20 % - Akzent5 2 12 5" xfId="10458"/>
    <cellStyle name="20 % - Akzent5 2 12 6" xfId="10459"/>
    <cellStyle name="20 % - Akzent5 2 13" xfId="750"/>
    <cellStyle name="20 % - Akzent5 2 13 2" xfId="4512"/>
    <cellStyle name="20 % - Akzent5 2 13 3" xfId="10460"/>
    <cellStyle name="20 % - Akzent5 2 13 4" xfId="10461"/>
    <cellStyle name="20 % - Akzent5 2 13 5" xfId="10462"/>
    <cellStyle name="20 % - Akzent5 2 13 6" xfId="10463"/>
    <cellStyle name="20 % - Akzent5 2 14" xfId="751"/>
    <cellStyle name="20 % - Akzent5 2 14 2" xfId="4513"/>
    <cellStyle name="20 % - Akzent5 2 14 3" xfId="10464"/>
    <cellStyle name="20 % - Akzent5 2 14 4" xfId="10465"/>
    <cellStyle name="20 % - Akzent5 2 14 5" xfId="10466"/>
    <cellStyle name="20 % - Akzent5 2 14 6" xfId="10467"/>
    <cellStyle name="20 % - Akzent5 2 15" xfId="752"/>
    <cellStyle name="20 % - Akzent5 2 15 2" xfId="4514"/>
    <cellStyle name="20 % - Akzent5 2 15 3" xfId="10468"/>
    <cellStyle name="20 % - Akzent5 2 15 4" xfId="10469"/>
    <cellStyle name="20 % - Akzent5 2 15 5" xfId="10470"/>
    <cellStyle name="20 % - Akzent5 2 15 6" xfId="10471"/>
    <cellStyle name="20 % - Akzent5 2 16" xfId="2518"/>
    <cellStyle name="20 % - Akzent5 2 16 2" xfId="4515"/>
    <cellStyle name="20 % - Akzent5 2 16 3" xfId="10472"/>
    <cellStyle name="20 % - Akzent5 2 16 4" xfId="10473"/>
    <cellStyle name="20 % - Akzent5 2 16 5" xfId="10474"/>
    <cellStyle name="20 % - Akzent5 2 16 6" xfId="10475"/>
    <cellStyle name="20 % - Akzent5 2 17" xfId="2519"/>
    <cellStyle name="20 % - Akzent5 2 17 2" xfId="4516"/>
    <cellStyle name="20 % - Akzent5 2 17 3" xfId="10476"/>
    <cellStyle name="20 % - Akzent5 2 17 4" xfId="10477"/>
    <cellStyle name="20 % - Akzent5 2 17 5" xfId="10478"/>
    <cellStyle name="20 % - Akzent5 2 17 6" xfId="10479"/>
    <cellStyle name="20 % - Akzent5 2 18" xfId="2520"/>
    <cellStyle name="20 % - Akzent5 2 18 2" xfId="4517"/>
    <cellStyle name="20 % - Akzent5 2 18 3" xfId="10480"/>
    <cellStyle name="20 % - Akzent5 2 18 4" xfId="10481"/>
    <cellStyle name="20 % - Akzent5 2 18 5" xfId="10482"/>
    <cellStyle name="20 % - Akzent5 2 18 6" xfId="10483"/>
    <cellStyle name="20 % - Akzent5 2 19" xfId="2521"/>
    <cellStyle name="20 % - Akzent5 2 19 2" xfId="4518"/>
    <cellStyle name="20 % - Akzent5 2 19 3" xfId="10484"/>
    <cellStyle name="20 % - Akzent5 2 19 4" xfId="10485"/>
    <cellStyle name="20 % - Akzent5 2 19 5" xfId="10486"/>
    <cellStyle name="20 % - Akzent5 2 19 6" xfId="10487"/>
    <cellStyle name="20 % - Akzent5 2 2" xfId="753"/>
    <cellStyle name="20 % - Akzent5 2 2 10" xfId="2522"/>
    <cellStyle name="20 % - Akzent5 2 2 10 2" xfId="4520"/>
    <cellStyle name="20 % - Akzent5 2 2 10 3" xfId="10488"/>
    <cellStyle name="20 % - Akzent5 2 2 10 4" xfId="10489"/>
    <cellStyle name="20 % - Akzent5 2 2 10 5" xfId="10490"/>
    <cellStyle name="20 % - Akzent5 2 2 10 6" xfId="10491"/>
    <cellStyle name="20 % - Akzent5 2 2 11" xfId="2523"/>
    <cellStyle name="20 % - Akzent5 2 2 11 2" xfId="4521"/>
    <cellStyle name="20 % - Akzent5 2 2 11 3" xfId="10492"/>
    <cellStyle name="20 % - Akzent5 2 2 11 4" xfId="10493"/>
    <cellStyle name="20 % - Akzent5 2 2 11 5" xfId="10494"/>
    <cellStyle name="20 % - Akzent5 2 2 11 6" xfId="10495"/>
    <cellStyle name="20 % - Akzent5 2 2 12" xfId="2524"/>
    <cellStyle name="20 % - Akzent5 2 2 12 2" xfId="4522"/>
    <cellStyle name="20 % - Akzent5 2 2 12 3" xfId="10496"/>
    <cellStyle name="20 % - Akzent5 2 2 12 4" xfId="10497"/>
    <cellStyle name="20 % - Akzent5 2 2 12 5" xfId="10498"/>
    <cellStyle name="20 % - Akzent5 2 2 12 6" xfId="10499"/>
    <cellStyle name="20 % - Akzent5 2 2 13" xfId="2525"/>
    <cellStyle name="20 % - Akzent5 2 2 13 2" xfId="4523"/>
    <cellStyle name="20 % - Akzent5 2 2 13 3" xfId="10500"/>
    <cellStyle name="20 % - Akzent5 2 2 13 4" xfId="10501"/>
    <cellStyle name="20 % - Akzent5 2 2 13 5" xfId="10502"/>
    <cellStyle name="20 % - Akzent5 2 2 13 6" xfId="10503"/>
    <cellStyle name="20 % - Akzent5 2 2 14" xfId="3268"/>
    <cellStyle name="20 % - Akzent5 2 2 14 2" xfId="4524"/>
    <cellStyle name="20 % - Akzent5 2 2 14 3" xfId="10504"/>
    <cellStyle name="20 % - Akzent5 2 2 14 4" xfId="10505"/>
    <cellStyle name="20 % - Akzent5 2 2 14 5" xfId="10506"/>
    <cellStyle name="20 % - Akzent5 2 2 14 6" xfId="10507"/>
    <cellStyle name="20 % - Akzent5 2 2 15" xfId="4519"/>
    <cellStyle name="20 % - Akzent5 2 2 15 2" xfId="10508"/>
    <cellStyle name="20 % - Akzent5 2 2 15 3" xfId="10509"/>
    <cellStyle name="20 % - Akzent5 2 2 15 4" xfId="10510"/>
    <cellStyle name="20 % - Akzent5 2 2 15 5" xfId="10511"/>
    <cellStyle name="20 % - Akzent5 2 2 15 6" xfId="10512"/>
    <cellStyle name="20 % - Akzent5 2 2 16" xfId="10513"/>
    <cellStyle name="20 % - Akzent5 2 2 16 2" xfId="10514"/>
    <cellStyle name="20 % - Akzent5 2 2 16 3" xfId="10515"/>
    <cellStyle name="20 % - Akzent5 2 2 16 4" xfId="10516"/>
    <cellStyle name="20 % - Akzent5 2 2 16 5" xfId="10517"/>
    <cellStyle name="20 % - Akzent5 2 2 16 6" xfId="10518"/>
    <cellStyle name="20 % - Akzent5 2 2 17" xfId="10519"/>
    <cellStyle name="20 % - Akzent5 2 2 17 2" xfId="10520"/>
    <cellStyle name="20 % - Akzent5 2 2 17 3" xfId="10521"/>
    <cellStyle name="20 % - Akzent5 2 2 17 4" xfId="10522"/>
    <cellStyle name="20 % - Akzent5 2 2 17 5" xfId="10523"/>
    <cellStyle name="20 % - Akzent5 2 2 17 6" xfId="10524"/>
    <cellStyle name="20 % - Akzent5 2 2 18" xfId="10525"/>
    <cellStyle name="20 % - Akzent5 2 2 18 2" xfId="10526"/>
    <cellStyle name="20 % - Akzent5 2 2 18 3" xfId="10527"/>
    <cellStyle name="20 % - Akzent5 2 2 18 4" xfId="10528"/>
    <cellStyle name="20 % - Akzent5 2 2 18 5" xfId="10529"/>
    <cellStyle name="20 % - Akzent5 2 2 19" xfId="10530"/>
    <cellStyle name="20 % - Akzent5 2 2 19 2" xfId="10531"/>
    <cellStyle name="20 % - Akzent5 2 2 19 3" xfId="10532"/>
    <cellStyle name="20 % - Akzent5 2 2 19 4" xfId="10533"/>
    <cellStyle name="20 % - Akzent5 2 2 19 5" xfId="10534"/>
    <cellStyle name="20 % - Akzent5 2 2 2" xfId="754"/>
    <cellStyle name="20 % - Akzent5 2 2 2 10" xfId="2526"/>
    <cellStyle name="20 % - Akzent5 2 2 2 10 2" xfId="4526"/>
    <cellStyle name="20 % - Akzent5 2 2 2 10 3" xfId="10535"/>
    <cellStyle name="20 % - Akzent5 2 2 2 10 4" xfId="10536"/>
    <cellStyle name="20 % - Akzent5 2 2 2 10 5" xfId="10537"/>
    <cellStyle name="20 % - Akzent5 2 2 2 11" xfId="3269"/>
    <cellStyle name="20 % - Akzent5 2 2 2 11 2" xfId="4527"/>
    <cellStyle name="20 % - Akzent5 2 2 2 11 3" xfId="10538"/>
    <cellStyle name="20 % - Akzent5 2 2 2 11 4" xfId="10539"/>
    <cellStyle name="20 % - Akzent5 2 2 2 11 5" xfId="10540"/>
    <cellStyle name="20 % - Akzent5 2 2 2 12" xfId="4525"/>
    <cellStyle name="20 % - Akzent5 2 2 2 12 2" xfId="10541"/>
    <cellStyle name="20 % - Akzent5 2 2 2 12 3" xfId="10542"/>
    <cellStyle name="20 % - Akzent5 2 2 2 12 4" xfId="10543"/>
    <cellStyle name="20 % - Akzent5 2 2 2 12 5" xfId="10544"/>
    <cellStyle name="20 % - Akzent5 2 2 2 13" xfId="10545"/>
    <cellStyle name="20 % - Akzent5 2 2 2 13 2" xfId="10546"/>
    <cellStyle name="20 % - Akzent5 2 2 2 13 3" xfId="10547"/>
    <cellStyle name="20 % - Akzent5 2 2 2 13 4" xfId="10548"/>
    <cellStyle name="20 % - Akzent5 2 2 2 13 5" xfId="10549"/>
    <cellStyle name="20 % - Akzent5 2 2 2 14" xfId="10550"/>
    <cellStyle name="20 % - Akzent5 2 2 2 14 2" xfId="10551"/>
    <cellStyle name="20 % - Akzent5 2 2 2 14 3" xfId="10552"/>
    <cellStyle name="20 % - Akzent5 2 2 2 14 4" xfId="10553"/>
    <cellStyle name="20 % - Akzent5 2 2 2 15" xfId="10554"/>
    <cellStyle name="20 % - Akzent5 2 2 2 15 2" xfId="10555"/>
    <cellStyle name="20 % - Akzent5 2 2 2 16" xfId="10556"/>
    <cellStyle name="20 % - Akzent5 2 2 2 16 2" xfId="10557"/>
    <cellStyle name="20 % - Akzent5 2 2 2 17" xfId="10558"/>
    <cellStyle name="20 % - Akzent5 2 2 2 17 2" xfId="10559"/>
    <cellStyle name="20 % - Akzent5 2 2 2 18" xfId="10560"/>
    <cellStyle name="20 % - Akzent5 2 2 2 18 2" xfId="10561"/>
    <cellStyle name="20 % - Akzent5 2 2 2 19" xfId="10562"/>
    <cellStyle name="20 % - Akzent5 2 2 2 19 2" xfId="10563"/>
    <cellStyle name="20 % - Akzent5 2 2 2 2" xfId="755"/>
    <cellStyle name="20 % - Akzent5 2 2 2 2 10" xfId="4528"/>
    <cellStyle name="20 % - Akzent5 2 2 2 2 10 2" xfId="10564"/>
    <cellStyle name="20 % - Akzent5 2 2 2 2 10 3" xfId="10565"/>
    <cellStyle name="20 % - Akzent5 2 2 2 2 10 4" xfId="10566"/>
    <cellStyle name="20 % - Akzent5 2 2 2 2 10 5" xfId="10567"/>
    <cellStyle name="20 % - Akzent5 2 2 2 2 11" xfId="10568"/>
    <cellStyle name="20 % - Akzent5 2 2 2 2 11 2" xfId="10569"/>
    <cellStyle name="20 % - Akzent5 2 2 2 2 11 3" xfId="10570"/>
    <cellStyle name="20 % - Akzent5 2 2 2 2 11 4" xfId="10571"/>
    <cellStyle name="20 % - Akzent5 2 2 2 2 12" xfId="10572"/>
    <cellStyle name="20 % - Akzent5 2 2 2 2 12 2" xfId="10573"/>
    <cellStyle name="20 % - Akzent5 2 2 2 2 13" xfId="10574"/>
    <cellStyle name="20 % - Akzent5 2 2 2 2 13 2" xfId="10575"/>
    <cellStyle name="20 % - Akzent5 2 2 2 2 14" xfId="10576"/>
    <cellStyle name="20 % - Akzent5 2 2 2 2 14 2" xfId="10577"/>
    <cellStyle name="20 % - Akzent5 2 2 2 2 15" xfId="10578"/>
    <cellStyle name="20 % - Akzent5 2 2 2 2 15 2" xfId="10579"/>
    <cellStyle name="20 % - Akzent5 2 2 2 2 16" xfId="10580"/>
    <cellStyle name="20 % - Akzent5 2 2 2 2 16 2" xfId="10581"/>
    <cellStyle name="20 % - Akzent5 2 2 2 2 17" xfId="10582"/>
    <cellStyle name="20 % - Akzent5 2 2 2 2 17 2" xfId="10583"/>
    <cellStyle name="20 % - Akzent5 2 2 2 2 18" xfId="10584"/>
    <cellStyle name="20 % - Akzent5 2 2 2 2 19" xfId="10585"/>
    <cellStyle name="20 % - Akzent5 2 2 2 2 2" xfId="756"/>
    <cellStyle name="20 % - Akzent5 2 2 2 2 2 2" xfId="4529"/>
    <cellStyle name="20 % - Akzent5 2 2 2 2 2 2 2" xfId="10586"/>
    <cellStyle name="20 % - Akzent5 2 2 2 2 2 3" xfId="10587"/>
    <cellStyle name="20 % - Akzent5 2 2 2 2 2 4" xfId="10588"/>
    <cellStyle name="20 % - Akzent5 2 2 2 2 2 5" xfId="10589"/>
    <cellStyle name="20 % - Akzent5 2 2 2 2 2 6" xfId="10590"/>
    <cellStyle name="20 % - Akzent5 2 2 2 2 2 7" xfId="10591"/>
    <cellStyle name="20 % - Akzent5 2 2 2 2 2 8" xfId="10592"/>
    <cellStyle name="20 % - Akzent5 2 2 2 2 20" xfId="10593"/>
    <cellStyle name="20 % - Akzent5 2 2 2 2 21" xfId="10594"/>
    <cellStyle name="20 % - Akzent5 2 2 2 2 3" xfId="757"/>
    <cellStyle name="20 % - Akzent5 2 2 2 2 3 2" xfId="4530"/>
    <cellStyle name="20 % - Akzent5 2 2 2 2 3 3" xfId="10595"/>
    <cellStyle name="20 % - Akzent5 2 2 2 2 3 4" xfId="10596"/>
    <cellStyle name="20 % - Akzent5 2 2 2 2 3 5" xfId="10597"/>
    <cellStyle name="20 % - Akzent5 2 2 2 2 3 6" xfId="10598"/>
    <cellStyle name="20 % - Akzent5 2 2 2 2 3 7" xfId="10599"/>
    <cellStyle name="20 % - Akzent5 2 2 2 2 4" xfId="758"/>
    <cellStyle name="20 % - Akzent5 2 2 2 2 4 2" xfId="4531"/>
    <cellStyle name="20 % - Akzent5 2 2 2 2 4 3" xfId="10600"/>
    <cellStyle name="20 % - Akzent5 2 2 2 2 4 4" xfId="10601"/>
    <cellStyle name="20 % - Akzent5 2 2 2 2 4 5" xfId="10602"/>
    <cellStyle name="20 % - Akzent5 2 2 2 2 4 6" xfId="10603"/>
    <cellStyle name="20 % - Akzent5 2 2 2 2 5" xfId="759"/>
    <cellStyle name="20 % - Akzent5 2 2 2 2 5 2" xfId="4532"/>
    <cellStyle name="20 % - Akzent5 2 2 2 2 5 3" xfId="10604"/>
    <cellStyle name="20 % - Akzent5 2 2 2 2 5 4" xfId="10605"/>
    <cellStyle name="20 % - Akzent5 2 2 2 2 5 5" xfId="10606"/>
    <cellStyle name="20 % - Akzent5 2 2 2 2 5 6" xfId="10607"/>
    <cellStyle name="20 % - Akzent5 2 2 2 2 6" xfId="760"/>
    <cellStyle name="20 % - Akzent5 2 2 2 2 6 2" xfId="4533"/>
    <cellStyle name="20 % - Akzent5 2 2 2 2 6 3" xfId="10608"/>
    <cellStyle name="20 % - Akzent5 2 2 2 2 6 4" xfId="10609"/>
    <cellStyle name="20 % - Akzent5 2 2 2 2 6 5" xfId="10610"/>
    <cellStyle name="20 % - Akzent5 2 2 2 2 7" xfId="2527"/>
    <cellStyle name="20 % - Akzent5 2 2 2 2 7 2" xfId="4534"/>
    <cellStyle name="20 % - Akzent5 2 2 2 2 7 3" xfId="10611"/>
    <cellStyle name="20 % - Akzent5 2 2 2 2 7 4" xfId="10612"/>
    <cellStyle name="20 % - Akzent5 2 2 2 2 7 5" xfId="10613"/>
    <cellStyle name="20 % - Akzent5 2 2 2 2 8" xfId="2528"/>
    <cellStyle name="20 % - Akzent5 2 2 2 2 8 2" xfId="4535"/>
    <cellStyle name="20 % - Akzent5 2 2 2 2 8 3" xfId="10614"/>
    <cellStyle name="20 % - Akzent5 2 2 2 2 8 4" xfId="10615"/>
    <cellStyle name="20 % - Akzent5 2 2 2 2 8 5" xfId="10616"/>
    <cellStyle name="20 % - Akzent5 2 2 2 2 9" xfId="3270"/>
    <cellStyle name="20 % - Akzent5 2 2 2 2 9 2" xfId="4536"/>
    <cellStyle name="20 % - Akzent5 2 2 2 2 9 3" xfId="10617"/>
    <cellStyle name="20 % - Akzent5 2 2 2 2 9 4" xfId="10618"/>
    <cellStyle name="20 % - Akzent5 2 2 2 2 9 5" xfId="10619"/>
    <cellStyle name="20 % - Akzent5 2 2 2 20" xfId="10620"/>
    <cellStyle name="20 % - Akzent5 2 2 2 20 2" xfId="10621"/>
    <cellStyle name="20 % - Akzent5 2 2 2 21" xfId="10622"/>
    <cellStyle name="20 % - Akzent5 2 2 2 22" xfId="10623"/>
    <cellStyle name="20 % - Akzent5 2 2 2 23" xfId="10624"/>
    <cellStyle name="20 % - Akzent5 2 2 2 24" xfId="10625"/>
    <cellStyle name="20 % - Akzent5 2 2 2 3" xfId="761"/>
    <cellStyle name="20 % - Akzent5 2 2 2 3 10" xfId="10626"/>
    <cellStyle name="20 % - Akzent5 2 2 2 3 2" xfId="4537"/>
    <cellStyle name="20 % - Akzent5 2 2 2 3 2 2" xfId="10627"/>
    <cellStyle name="20 % - Akzent5 2 2 2 3 2 3" xfId="10628"/>
    <cellStyle name="20 % - Akzent5 2 2 2 3 3" xfId="10629"/>
    <cellStyle name="20 % - Akzent5 2 2 2 3 3 2" xfId="10630"/>
    <cellStyle name="20 % - Akzent5 2 2 2 3 4" xfId="10631"/>
    <cellStyle name="20 % - Akzent5 2 2 2 3 4 2" xfId="10632"/>
    <cellStyle name="20 % - Akzent5 2 2 2 3 5" xfId="10633"/>
    <cellStyle name="20 % - Akzent5 2 2 2 3 5 2" xfId="10634"/>
    <cellStyle name="20 % - Akzent5 2 2 2 3 6" xfId="10635"/>
    <cellStyle name="20 % - Akzent5 2 2 2 3 6 2" xfId="10636"/>
    <cellStyle name="20 % - Akzent5 2 2 2 3 7" xfId="10637"/>
    <cellStyle name="20 % - Akzent5 2 2 2 3 7 2" xfId="10638"/>
    <cellStyle name="20 % - Akzent5 2 2 2 3 8" xfId="10639"/>
    <cellStyle name="20 % - Akzent5 2 2 2 3 9" xfId="10640"/>
    <cellStyle name="20 % - Akzent5 2 2 2 4" xfId="762"/>
    <cellStyle name="20 % - Akzent5 2 2 2 4 2" xfId="4538"/>
    <cellStyle name="20 % - Akzent5 2 2 2 4 3" xfId="10641"/>
    <cellStyle name="20 % - Akzent5 2 2 2 4 4" xfId="10642"/>
    <cellStyle name="20 % - Akzent5 2 2 2 4 5" xfId="10643"/>
    <cellStyle name="20 % - Akzent5 2 2 2 4 6" xfId="10644"/>
    <cellStyle name="20 % - Akzent5 2 2 2 4 7" xfId="10645"/>
    <cellStyle name="20 % - Akzent5 2 2 2 5" xfId="763"/>
    <cellStyle name="20 % - Akzent5 2 2 2 5 2" xfId="4539"/>
    <cellStyle name="20 % - Akzent5 2 2 2 5 3" xfId="10646"/>
    <cellStyle name="20 % - Akzent5 2 2 2 5 4" xfId="10647"/>
    <cellStyle name="20 % - Akzent5 2 2 2 5 5" xfId="10648"/>
    <cellStyle name="20 % - Akzent5 2 2 2 5 6" xfId="10649"/>
    <cellStyle name="20 % - Akzent5 2 2 2 6" xfId="764"/>
    <cellStyle name="20 % - Akzent5 2 2 2 6 2" xfId="4540"/>
    <cellStyle name="20 % - Akzent5 2 2 2 6 3" xfId="10650"/>
    <cellStyle name="20 % - Akzent5 2 2 2 6 4" xfId="10651"/>
    <cellStyle name="20 % - Akzent5 2 2 2 6 5" xfId="10652"/>
    <cellStyle name="20 % - Akzent5 2 2 2 6 6" xfId="10653"/>
    <cellStyle name="20 % - Akzent5 2 2 2 7" xfId="765"/>
    <cellStyle name="20 % - Akzent5 2 2 2 7 2" xfId="4541"/>
    <cellStyle name="20 % - Akzent5 2 2 2 7 3" xfId="10654"/>
    <cellStyle name="20 % - Akzent5 2 2 2 7 4" xfId="10655"/>
    <cellStyle name="20 % - Akzent5 2 2 2 7 5" xfId="10656"/>
    <cellStyle name="20 % - Akzent5 2 2 2 7 6" xfId="10657"/>
    <cellStyle name="20 % - Akzent5 2 2 2 8" xfId="2529"/>
    <cellStyle name="20 % - Akzent5 2 2 2 8 2" xfId="4542"/>
    <cellStyle name="20 % - Akzent5 2 2 2 8 3" xfId="10658"/>
    <cellStyle name="20 % - Akzent5 2 2 2 8 4" xfId="10659"/>
    <cellStyle name="20 % - Akzent5 2 2 2 8 5" xfId="10660"/>
    <cellStyle name="20 % - Akzent5 2 2 2 8 6" xfId="10661"/>
    <cellStyle name="20 % - Akzent5 2 2 2 9" xfId="2530"/>
    <cellStyle name="20 % - Akzent5 2 2 2 9 2" xfId="4543"/>
    <cellStyle name="20 % - Akzent5 2 2 2 9 3" xfId="10662"/>
    <cellStyle name="20 % - Akzent5 2 2 2 9 4" xfId="10663"/>
    <cellStyle name="20 % - Akzent5 2 2 2 9 5" xfId="10664"/>
    <cellStyle name="20 % - Akzent5 2 2 20" xfId="10665"/>
    <cellStyle name="20 % - Akzent5 2 2 20 2" xfId="10666"/>
    <cellStyle name="20 % - Akzent5 2 2 20 3" xfId="10667"/>
    <cellStyle name="20 % - Akzent5 2 2 20 4" xfId="10668"/>
    <cellStyle name="20 % - Akzent5 2 2 21" xfId="10669"/>
    <cellStyle name="20 % - Akzent5 2 2 21 2" xfId="10670"/>
    <cellStyle name="20 % - Akzent5 2 2 21 3" xfId="10671"/>
    <cellStyle name="20 % - Akzent5 2 2 21 4" xfId="10672"/>
    <cellStyle name="20 % - Akzent5 2 2 22" xfId="10673"/>
    <cellStyle name="20 % - Akzent5 2 2 22 2" xfId="10674"/>
    <cellStyle name="20 % - Akzent5 2 2 22 3" xfId="10675"/>
    <cellStyle name="20 % - Akzent5 2 2 23" xfId="10676"/>
    <cellStyle name="20 % - Akzent5 2 2 23 2" xfId="10677"/>
    <cellStyle name="20 % - Akzent5 2 2 23 3" xfId="10678"/>
    <cellStyle name="20 % - Akzent5 2 2 24" xfId="10679"/>
    <cellStyle name="20 % - Akzent5 2 2 24 2" xfId="10680"/>
    <cellStyle name="20 % - Akzent5 2 2 24 3" xfId="10681"/>
    <cellStyle name="20 % - Akzent5 2 2 25" xfId="10682"/>
    <cellStyle name="20 % - Akzent5 2 2 25 2" xfId="10683"/>
    <cellStyle name="20 % - Akzent5 2 2 26" xfId="10684"/>
    <cellStyle name="20 % - Akzent5 2 2 26 2" xfId="10685"/>
    <cellStyle name="20 % - Akzent5 2 2 27" xfId="10686"/>
    <cellStyle name="20 % - Akzent5 2 2 27 2" xfId="10687"/>
    <cellStyle name="20 % - Akzent5 2 2 28" xfId="10688"/>
    <cellStyle name="20 % - Akzent5 2 2 29" xfId="10689"/>
    <cellStyle name="20 % - Akzent5 2 2 3" xfId="766"/>
    <cellStyle name="20 % - Akzent5 2 2 3 10" xfId="4544"/>
    <cellStyle name="20 % - Akzent5 2 2 3 10 2" xfId="10690"/>
    <cellStyle name="20 % - Akzent5 2 2 3 10 3" xfId="10691"/>
    <cellStyle name="20 % - Akzent5 2 2 3 10 4" xfId="10692"/>
    <cellStyle name="20 % - Akzent5 2 2 3 10 5" xfId="10693"/>
    <cellStyle name="20 % - Akzent5 2 2 3 11" xfId="10694"/>
    <cellStyle name="20 % - Akzent5 2 2 3 11 2" xfId="10695"/>
    <cellStyle name="20 % - Akzent5 2 2 3 11 3" xfId="10696"/>
    <cellStyle name="20 % - Akzent5 2 2 3 11 4" xfId="10697"/>
    <cellStyle name="20 % - Akzent5 2 2 3 12" xfId="10698"/>
    <cellStyle name="20 % - Akzent5 2 2 3 12 2" xfId="10699"/>
    <cellStyle name="20 % - Akzent5 2 2 3 13" xfId="10700"/>
    <cellStyle name="20 % - Akzent5 2 2 3 13 2" xfId="10701"/>
    <cellStyle name="20 % - Akzent5 2 2 3 14" xfId="10702"/>
    <cellStyle name="20 % - Akzent5 2 2 3 14 2" xfId="10703"/>
    <cellStyle name="20 % - Akzent5 2 2 3 15" xfId="10704"/>
    <cellStyle name="20 % - Akzent5 2 2 3 15 2" xfId="10705"/>
    <cellStyle name="20 % - Akzent5 2 2 3 16" xfId="10706"/>
    <cellStyle name="20 % - Akzent5 2 2 3 16 2" xfId="10707"/>
    <cellStyle name="20 % - Akzent5 2 2 3 17" xfId="10708"/>
    <cellStyle name="20 % - Akzent5 2 2 3 17 2" xfId="10709"/>
    <cellStyle name="20 % - Akzent5 2 2 3 18" xfId="10710"/>
    <cellStyle name="20 % - Akzent5 2 2 3 19" xfId="10711"/>
    <cellStyle name="20 % - Akzent5 2 2 3 2" xfId="767"/>
    <cellStyle name="20 % - Akzent5 2 2 3 2 2" xfId="4545"/>
    <cellStyle name="20 % - Akzent5 2 2 3 2 2 2" xfId="10712"/>
    <cellStyle name="20 % - Akzent5 2 2 3 2 3" xfId="10713"/>
    <cellStyle name="20 % - Akzent5 2 2 3 2 4" xfId="10714"/>
    <cellStyle name="20 % - Akzent5 2 2 3 2 5" xfId="10715"/>
    <cellStyle name="20 % - Akzent5 2 2 3 2 6" xfId="10716"/>
    <cellStyle name="20 % - Akzent5 2 2 3 2 7" xfId="10717"/>
    <cellStyle name="20 % - Akzent5 2 2 3 2 8" xfId="10718"/>
    <cellStyle name="20 % - Akzent5 2 2 3 20" xfId="10719"/>
    <cellStyle name="20 % - Akzent5 2 2 3 21" xfId="10720"/>
    <cellStyle name="20 % - Akzent5 2 2 3 3" xfId="768"/>
    <cellStyle name="20 % - Akzent5 2 2 3 3 2" xfId="4546"/>
    <cellStyle name="20 % - Akzent5 2 2 3 3 3" xfId="10721"/>
    <cellStyle name="20 % - Akzent5 2 2 3 3 4" xfId="10722"/>
    <cellStyle name="20 % - Akzent5 2 2 3 3 5" xfId="10723"/>
    <cellStyle name="20 % - Akzent5 2 2 3 3 6" xfId="10724"/>
    <cellStyle name="20 % - Akzent5 2 2 3 3 7" xfId="10725"/>
    <cellStyle name="20 % - Akzent5 2 2 3 4" xfId="769"/>
    <cellStyle name="20 % - Akzent5 2 2 3 4 2" xfId="4547"/>
    <cellStyle name="20 % - Akzent5 2 2 3 4 3" xfId="10726"/>
    <cellStyle name="20 % - Akzent5 2 2 3 4 4" xfId="10727"/>
    <cellStyle name="20 % - Akzent5 2 2 3 4 5" xfId="10728"/>
    <cellStyle name="20 % - Akzent5 2 2 3 4 6" xfId="10729"/>
    <cellStyle name="20 % - Akzent5 2 2 3 5" xfId="770"/>
    <cellStyle name="20 % - Akzent5 2 2 3 5 2" xfId="4548"/>
    <cellStyle name="20 % - Akzent5 2 2 3 5 3" xfId="10730"/>
    <cellStyle name="20 % - Akzent5 2 2 3 5 4" xfId="10731"/>
    <cellStyle name="20 % - Akzent5 2 2 3 5 5" xfId="10732"/>
    <cellStyle name="20 % - Akzent5 2 2 3 5 6" xfId="10733"/>
    <cellStyle name="20 % - Akzent5 2 2 3 6" xfId="771"/>
    <cellStyle name="20 % - Akzent5 2 2 3 6 2" xfId="4549"/>
    <cellStyle name="20 % - Akzent5 2 2 3 6 3" xfId="10734"/>
    <cellStyle name="20 % - Akzent5 2 2 3 6 4" xfId="10735"/>
    <cellStyle name="20 % - Akzent5 2 2 3 6 5" xfId="10736"/>
    <cellStyle name="20 % - Akzent5 2 2 3 7" xfId="2531"/>
    <cellStyle name="20 % - Akzent5 2 2 3 7 2" xfId="4550"/>
    <cellStyle name="20 % - Akzent5 2 2 3 7 3" xfId="10737"/>
    <cellStyle name="20 % - Akzent5 2 2 3 7 4" xfId="10738"/>
    <cellStyle name="20 % - Akzent5 2 2 3 7 5" xfId="10739"/>
    <cellStyle name="20 % - Akzent5 2 2 3 8" xfId="2532"/>
    <cellStyle name="20 % - Akzent5 2 2 3 8 2" xfId="4551"/>
    <cellStyle name="20 % - Akzent5 2 2 3 8 3" xfId="10740"/>
    <cellStyle name="20 % - Akzent5 2 2 3 8 4" xfId="10741"/>
    <cellStyle name="20 % - Akzent5 2 2 3 8 5" xfId="10742"/>
    <cellStyle name="20 % - Akzent5 2 2 3 9" xfId="3271"/>
    <cellStyle name="20 % - Akzent5 2 2 3 9 2" xfId="4552"/>
    <cellStyle name="20 % - Akzent5 2 2 3 9 3" xfId="10743"/>
    <cellStyle name="20 % - Akzent5 2 2 3 9 4" xfId="10744"/>
    <cellStyle name="20 % - Akzent5 2 2 3 9 5" xfId="10745"/>
    <cellStyle name="20 % - Akzent5 2 2 30" xfId="10746"/>
    <cellStyle name="20 % - Akzent5 2 2 31" xfId="10747"/>
    <cellStyle name="20 % - Akzent5 2 2 32" xfId="10748"/>
    <cellStyle name="20 % - Akzent5 2 2 33" xfId="10749"/>
    <cellStyle name="20 % - Akzent5 2 2 34" xfId="10750"/>
    <cellStyle name="20 % - Akzent5 2 2 35" xfId="10751"/>
    <cellStyle name="20 % - Akzent5 2 2 4" xfId="772"/>
    <cellStyle name="20 % - Akzent5 2 2 4 10" xfId="10752"/>
    <cellStyle name="20 % - Akzent5 2 2 4 2" xfId="4553"/>
    <cellStyle name="20 % - Akzent5 2 2 4 2 2" xfId="10753"/>
    <cellStyle name="20 % - Akzent5 2 2 4 2 3" xfId="10754"/>
    <cellStyle name="20 % - Akzent5 2 2 4 3" xfId="10755"/>
    <cellStyle name="20 % - Akzent5 2 2 4 3 2" xfId="10756"/>
    <cellStyle name="20 % - Akzent5 2 2 4 4" xfId="10757"/>
    <cellStyle name="20 % - Akzent5 2 2 4 4 2" xfId="10758"/>
    <cellStyle name="20 % - Akzent5 2 2 4 5" xfId="10759"/>
    <cellStyle name="20 % - Akzent5 2 2 4 5 2" xfId="10760"/>
    <cellStyle name="20 % - Akzent5 2 2 4 6" xfId="10761"/>
    <cellStyle name="20 % - Akzent5 2 2 4 6 2" xfId="10762"/>
    <cellStyle name="20 % - Akzent5 2 2 4 7" xfId="10763"/>
    <cellStyle name="20 % - Akzent5 2 2 4 7 2" xfId="10764"/>
    <cellStyle name="20 % - Akzent5 2 2 4 8" xfId="10765"/>
    <cellStyle name="20 % - Akzent5 2 2 4 9" xfId="10766"/>
    <cellStyle name="20 % - Akzent5 2 2 5" xfId="773"/>
    <cellStyle name="20 % - Akzent5 2 2 5 2" xfId="4554"/>
    <cellStyle name="20 % - Akzent5 2 2 5 3" xfId="10767"/>
    <cellStyle name="20 % - Akzent5 2 2 5 4" xfId="10768"/>
    <cellStyle name="20 % - Akzent5 2 2 5 5" xfId="10769"/>
    <cellStyle name="20 % - Akzent5 2 2 5 6" xfId="10770"/>
    <cellStyle name="20 % - Akzent5 2 2 5 7" xfId="10771"/>
    <cellStyle name="20 % - Akzent5 2 2 6" xfId="774"/>
    <cellStyle name="20 % - Akzent5 2 2 6 2" xfId="4555"/>
    <cellStyle name="20 % - Akzent5 2 2 6 3" xfId="10772"/>
    <cellStyle name="20 % - Akzent5 2 2 6 4" xfId="10773"/>
    <cellStyle name="20 % - Akzent5 2 2 6 5" xfId="10774"/>
    <cellStyle name="20 % - Akzent5 2 2 6 6" xfId="10775"/>
    <cellStyle name="20 % - Akzent5 2 2 7" xfId="775"/>
    <cellStyle name="20 % - Akzent5 2 2 7 2" xfId="4556"/>
    <cellStyle name="20 % - Akzent5 2 2 7 3" xfId="10776"/>
    <cellStyle name="20 % - Akzent5 2 2 7 4" xfId="10777"/>
    <cellStyle name="20 % - Akzent5 2 2 7 5" xfId="10778"/>
    <cellStyle name="20 % - Akzent5 2 2 7 6" xfId="10779"/>
    <cellStyle name="20 % - Akzent5 2 2 8" xfId="776"/>
    <cellStyle name="20 % - Akzent5 2 2 8 2" xfId="4557"/>
    <cellStyle name="20 % - Akzent5 2 2 8 3" xfId="10780"/>
    <cellStyle name="20 % - Akzent5 2 2 8 4" xfId="10781"/>
    <cellStyle name="20 % - Akzent5 2 2 8 5" xfId="10782"/>
    <cellStyle name="20 % - Akzent5 2 2 8 6" xfId="10783"/>
    <cellStyle name="20 % - Akzent5 2 2 9" xfId="777"/>
    <cellStyle name="20 % - Akzent5 2 2 9 2" xfId="4558"/>
    <cellStyle name="20 % - Akzent5 2 2 9 3" xfId="10784"/>
    <cellStyle name="20 % - Akzent5 2 2 9 4" xfId="10785"/>
    <cellStyle name="20 % - Akzent5 2 2 9 5" xfId="10786"/>
    <cellStyle name="20 % - Akzent5 2 2 9 6" xfId="10787"/>
    <cellStyle name="20 % - Akzent5 2 20" xfId="3272"/>
    <cellStyle name="20 % - Akzent5 2 20 2" xfId="4559"/>
    <cellStyle name="20 % - Akzent5 2 20 3" xfId="10788"/>
    <cellStyle name="20 % - Akzent5 2 20 4" xfId="10789"/>
    <cellStyle name="20 % - Akzent5 2 20 5" xfId="10790"/>
    <cellStyle name="20 % - Akzent5 2 20 6" xfId="10791"/>
    <cellStyle name="20 % - Akzent5 2 21" xfId="4508"/>
    <cellStyle name="20 % - Akzent5 2 21 2" xfId="10792"/>
    <cellStyle name="20 % - Akzent5 2 21 3" xfId="10793"/>
    <cellStyle name="20 % - Akzent5 2 21 4" xfId="10794"/>
    <cellStyle name="20 % - Akzent5 2 21 5" xfId="10795"/>
    <cellStyle name="20 % - Akzent5 2 22" xfId="10796"/>
    <cellStyle name="20 % - Akzent5 2 22 2" xfId="10797"/>
    <cellStyle name="20 % - Akzent5 2 22 3" xfId="10798"/>
    <cellStyle name="20 % - Akzent5 2 22 4" xfId="10799"/>
    <cellStyle name="20 % - Akzent5 2 22 5" xfId="10800"/>
    <cellStyle name="20 % - Akzent5 2 23" xfId="10801"/>
    <cellStyle name="20 % - Akzent5 2 23 2" xfId="10802"/>
    <cellStyle name="20 % - Akzent5 2 23 3" xfId="10803"/>
    <cellStyle name="20 % - Akzent5 2 23 4" xfId="10804"/>
    <cellStyle name="20 % - Akzent5 2 23 5" xfId="10805"/>
    <cellStyle name="20 % - Akzent5 2 24" xfId="10806"/>
    <cellStyle name="20 % - Akzent5 2 24 2" xfId="10807"/>
    <cellStyle name="20 % - Akzent5 2 24 3" xfId="10808"/>
    <cellStyle name="20 % - Akzent5 2 24 4" xfId="10809"/>
    <cellStyle name="20 % - Akzent5 2 25" xfId="10810"/>
    <cellStyle name="20 % - Akzent5 2 25 2" xfId="10811"/>
    <cellStyle name="20 % - Akzent5 2 25 3" xfId="10812"/>
    <cellStyle name="20 % - Akzent5 2 25 4" xfId="10813"/>
    <cellStyle name="20 % - Akzent5 2 26" xfId="10814"/>
    <cellStyle name="20 % - Akzent5 2 26 2" xfId="10815"/>
    <cellStyle name="20 % - Akzent5 2 26 3" xfId="10816"/>
    <cellStyle name="20 % - Akzent5 2 27" xfId="10817"/>
    <cellStyle name="20 % - Akzent5 2 27 2" xfId="10818"/>
    <cellStyle name="20 % - Akzent5 2 28" xfId="10819"/>
    <cellStyle name="20 % - Akzent5 2 28 2" xfId="10820"/>
    <cellStyle name="20 % - Akzent5 2 29" xfId="10821"/>
    <cellStyle name="20 % - Akzent5 2 29 2" xfId="10822"/>
    <cellStyle name="20 % - Akzent5 2 3" xfId="778"/>
    <cellStyle name="20 % - Akzent5 2 3 10" xfId="2533"/>
    <cellStyle name="20 % - Akzent5 2 3 10 2" xfId="4561"/>
    <cellStyle name="20 % - Akzent5 2 3 10 3" xfId="10823"/>
    <cellStyle name="20 % - Akzent5 2 3 10 4" xfId="10824"/>
    <cellStyle name="20 % - Akzent5 2 3 10 5" xfId="10825"/>
    <cellStyle name="20 % - Akzent5 2 3 11" xfId="2534"/>
    <cellStyle name="20 % - Akzent5 2 3 11 2" xfId="4562"/>
    <cellStyle name="20 % - Akzent5 2 3 11 3" xfId="10826"/>
    <cellStyle name="20 % - Akzent5 2 3 11 4" xfId="10827"/>
    <cellStyle name="20 % - Akzent5 2 3 11 5" xfId="10828"/>
    <cellStyle name="20 % - Akzent5 2 3 12" xfId="3273"/>
    <cellStyle name="20 % - Akzent5 2 3 12 2" xfId="4563"/>
    <cellStyle name="20 % - Akzent5 2 3 12 3" xfId="10829"/>
    <cellStyle name="20 % - Akzent5 2 3 12 4" xfId="10830"/>
    <cellStyle name="20 % - Akzent5 2 3 12 5" xfId="10831"/>
    <cellStyle name="20 % - Akzent5 2 3 13" xfId="4560"/>
    <cellStyle name="20 % - Akzent5 2 3 13 2" xfId="10832"/>
    <cellStyle name="20 % - Akzent5 2 3 13 3" xfId="10833"/>
    <cellStyle name="20 % - Akzent5 2 3 13 4" xfId="10834"/>
    <cellStyle name="20 % - Akzent5 2 3 13 5" xfId="10835"/>
    <cellStyle name="20 % - Akzent5 2 3 14" xfId="10836"/>
    <cellStyle name="20 % - Akzent5 2 3 14 2" xfId="10837"/>
    <cellStyle name="20 % - Akzent5 2 3 14 3" xfId="10838"/>
    <cellStyle name="20 % - Akzent5 2 3 14 4" xfId="10839"/>
    <cellStyle name="20 % - Akzent5 2 3 15" xfId="10840"/>
    <cellStyle name="20 % - Akzent5 2 3 15 2" xfId="10841"/>
    <cellStyle name="20 % - Akzent5 2 3 15 3" xfId="10842"/>
    <cellStyle name="20 % - Akzent5 2 3 16" xfId="10843"/>
    <cellStyle name="20 % - Akzent5 2 3 16 2" xfId="10844"/>
    <cellStyle name="20 % - Akzent5 2 3 17" xfId="10845"/>
    <cellStyle name="20 % - Akzent5 2 3 17 2" xfId="10846"/>
    <cellStyle name="20 % - Akzent5 2 3 18" xfId="10847"/>
    <cellStyle name="20 % - Akzent5 2 3 18 2" xfId="10848"/>
    <cellStyle name="20 % - Akzent5 2 3 19" xfId="10849"/>
    <cellStyle name="20 % - Akzent5 2 3 19 2" xfId="10850"/>
    <cellStyle name="20 % - Akzent5 2 3 2" xfId="779"/>
    <cellStyle name="20 % - Akzent5 2 3 2 10" xfId="3274"/>
    <cellStyle name="20 % - Akzent5 2 3 2 10 2" xfId="4565"/>
    <cellStyle name="20 % - Akzent5 2 3 2 10 3" xfId="10851"/>
    <cellStyle name="20 % - Akzent5 2 3 2 10 4" xfId="10852"/>
    <cellStyle name="20 % - Akzent5 2 3 2 10 5" xfId="10853"/>
    <cellStyle name="20 % - Akzent5 2 3 2 11" xfId="4564"/>
    <cellStyle name="20 % - Akzent5 2 3 2 11 2" xfId="10854"/>
    <cellStyle name="20 % - Akzent5 2 3 2 11 3" xfId="10855"/>
    <cellStyle name="20 % - Akzent5 2 3 2 11 4" xfId="10856"/>
    <cellStyle name="20 % - Akzent5 2 3 2 12" xfId="10857"/>
    <cellStyle name="20 % - Akzent5 2 3 2 12 2" xfId="10858"/>
    <cellStyle name="20 % - Akzent5 2 3 2 12 3" xfId="10859"/>
    <cellStyle name="20 % - Akzent5 2 3 2 13" xfId="10860"/>
    <cellStyle name="20 % - Akzent5 2 3 2 13 2" xfId="10861"/>
    <cellStyle name="20 % - Akzent5 2 3 2 14" xfId="10862"/>
    <cellStyle name="20 % - Akzent5 2 3 2 14 2" xfId="10863"/>
    <cellStyle name="20 % - Akzent5 2 3 2 15" xfId="10864"/>
    <cellStyle name="20 % - Akzent5 2 3 2 15 2" xfId="10865"/>
    <cellStyle name="20 % - Akzent5 2 3 2 16" xfId="10866"/>
    <cellStyle name="20 % - Akzent5 2 3 2 16 2" xfId="10867"/>
    <cellStyle name="20 % - Akzent5 2 3 2 17" xfId="10868"/>
    <cellStyle name="20 % - Akzent5 2 3 2 17 2" xfId="10869"/>
    <cellStyle name="20 % - Akzent5 2 3 2 18" xfId="10870"/>
    <cellStyle name="20 % - Akzent5 2 3 2 18 2" xfId="10871"/>
    <cellStyle name="20 % - Akzent5 2 3 2 19" xfId="10872"/>
    <cellStyle name="20 % - Akzent5 2 3 2 2" xfId="780"/>
    <cellStyle name="20 % - Akzent5 2 3 2 2 10" xfId="10873"/>
    <cellStyle name="20 % - Akzent5 2 3 2 2 10 2" xfId="10874"/>
    <cellStyle name="20 % - Akzent5 2 3 2 2 11" xfId="10875"/>
    <cellStyle name="20 % - Akzent5 2 3 2 2 12" xfId="10876"/>
    <cellStyle name="20 % - Akzent5 2 3 2 2 13" xfId="10877"/>
    <cellStyle name="20 % - Akzent5 2 3 2 2 14" xfId="10878"/>
    <cellStyle name="20 % - Akzent5 2 3 2 2 15" xfId="10879"/>
    <cellStyle name="20 % - Akzent5 2 3 2 2 16" xfId="10880"/>
    <cellStyle name="20 % - Akzent5 2 3 2 2 17" xfId="10881"/>
    <cellStyle name="20 % - Akzent5 2 3 2 2 2" xfId="781"/>
    <cellStyle name="20 % - Akzent5 2 3 2 2 2 2" xfId="4567"/>
    <cellStyle name="20 % - Akzent5 2 3 2 2 2 2 2" xfId="10882"/>
    <cellStyle name="20 % - Akzent5 2 3 2 2 2 3" xfId="10883"/>
    <cellStyle name="20 % - Akzent5 2 3 2 2 2 4" xfId="10884"/>
    <cellStyle name="20 % - Akzent5 2 3 2 2 3" xfId="782"/>
    <cellStyle name="20 % - Akzent5 2 3 2 2 3 2" xfId="4568"/>
    <cellStyle name="20 % - Akzent5 2 3 2 2 3 3" xfId="10885"/>
    <cellStyle name="20 % - Akzent5 2 3 2 2 4" xfId="783"/>
    <cellStyle name="20 % - Akzent5 2 3 2 2 4 2" xfId="4569"/>
    <cellStyle name="20 % - Akzent5 2 3 2 2 5" xfId="784"/>
    <cellStyle name="20 % - Akzent5 2 3 2 2 5 2" xfId="4570"/>
    <cellStyle name="20 % - Akzent5 2 3 2 2 6" xfId="2535"/>
    <cellStyle name="20 % - Akzent5 2 3 2 2 6 2" xfId="4571"/>
    <cellStyle name="20 % - Akzent5 2 3 2 2 7" xfId="2536"/>
    <cellStyle name="20 % - Akzent5 2 3 2 2 7 2" xfId="4572"/>
    <cellStyle name="20 % - Akzent5 2 3 2 2 8" xfId="3275"/>
    <cellStyle name="20 % - Akzent5 2 3 2 2 8 2" xfId="4573"/>
    <cellStyle name="20 % - Akzent5 2 3 2 2 9" xfId="4566"/>
    <cellStyle name="20 % - Akzent5 2 3 2 2 9 2" xfId="10886"/>
    <cellStyle name="20 % - Akzent5 2 3 2 20" xfId="10887"/>
    <cellStyle name="20 % - Akzent5 2 3 2 21" xfId="10888"/>
    <cellStyle name="20 % - Akzent5 2 3 2 3" xfId="785"/>
    <cellStyle name="20 % - Akzent5 2 3 2 3 2" xfId="4574"/>
    <cellStyle name="20 % - Akzent5 2 3 2 3 2 2" xfId="10889"/>
    <cellStyle name="20 % - Akzent5 2 3 2 3 3" xfId="10890"/>
    <cellStyle name="20 % - Akzent5 2 3 2 3 4" xfId="10891"/>
    <cellStyle name="20 % - Akzent5 2 3 2 3 5" xfId="10892"/>
    <cellStyle name="20 % - Akzent5 2 3 2 3 6" xfId="10893"/>
    <cellStyle name="20 % - Akzent5 2 3 2 3 7" xfId="10894"/>
    <cellStyle name="20 % - Akzent5 2 3 2 3 8" xfId="10895"/>
    <cellStyle name="20 % - Akzent5 2 3 2 4" xfId="786"/>
    <cellStyle name="20 % - Akzent5 2 3 2 4 2" xfId="4575"/>
    <cellStyle name="20 % - Akzent5 2 3 2 4 3" xfId="10896"/>
    <cellStyle name="20 % - Akzent5 2 3 2 4 4" xfId="10897"/>
    <cellStyle name="20 % - Akzent5 2 3 2 4 5" xfId="10898"/>
    <cellStyle name="20 % - Akzent5 2 3 2 4 6" xfId="10899"/>
    <cellStyle name="20 % - Akzent5 2 3 2 4 7" xfId="10900"/>
    <cellStyle name="20 % - Akzent5 2 3 2 5" xfId="787"/>
    <cellStyle name="20 % - Akzent5 2 3 2 5 2" xfId="4576"/>
    <cellStyle name="20 % - Akzent5 2 3 2 5 3" xfId="10901"/>
    <cellStyle name="20 % - Akzent5 2 3 2 5 4" xfId="10902"/>
    <cellStyle name="20 % - Akzent5 2 3 2 5 5" xfId="10903"/>
    <cellStyle name="20 % - Akzent5 2 3 2 5 6" xfId="10904"/>
    <cellStyle name="20 % - Akzent5 2 3 2 6" xfId="788"/>
    <cellStyle name="20 % - Akzent5 2 3 2 6 2" xfId="4577"/>
    <cellStyle name="20 % - Akzent5 2 3 2 6 3" xfId="10905"/>
    <cellStyle name="20 % - Akzent5 2 3 2 6 4" xfId="10906"/>
    <cellStyle name="20 % - Akzent5 2 3 2 6 5" xfId="10907"/>
    <cellStyle name="20 % - Akzent5 2 3 2 7" xfId="789"/>
    <cellStyle name="20 % - Akzent5 2 3 2 7 2" xfId="4578"/>
    <cellStyle name="20 % - Akzent5 2 3 2 7 3" xfId="10908"/>
    <cellStyle name="20 % - Akzent5 2 3 2 7 4" xfId="10909"/>
    <cellStyle name="20 % - Akzent5 2 3 2 7 5" xfId="10910"/>
    <cellStyle name="20 % - Akzent5 2 3 2 8" xfId="2537"/>
    <cellStyle name="20 % - Akzent5 2 3 2 8 2" xfId="4579"/>
    <cellStyle name="20 % - Akzent5 2 3 2 8 3" xfId="10911"/>
    <cellStyle name="20 % - Akzent5 2 3 2 8 4" xfId="10912"/>
    <cellStyle name="20 % - Akzent5 2 3 2 8 5" xfId="10913"/>
    <cellStyle name="20 % - Akzent5 2 3 2 9" xfId="2538"/>
    <cellStyle name="20 % - Akzent5 2 3 2 9 2" xfId="4580"/>
    <cellStyle name="20 % - Akzent5 2 3 2 9 3" xfId="10914"/>
    <cellStyle name="20 % - Akzent5 2 3 2 9 4" xfId="10915"/>
    <cellStyle name="20 % - Akzent5 2 3 2 9 5" xfId="10916"/>
    <cellStyle name="20 % - Akzent5 2 3 20" xfId="10917"/>
    <cellStyle name="20 % - Akzent5 2 3 20 2" xfId="10918"/>
    <cellStyle name="20 % - Akzent5 2 3 21" xfId="10919"/>
    <cellStyle name="20 % - Akzent5 2 3 21 2" xfId="10920"/>
    <cellStyle name="20 % - Akzent5 2 3 22" xfId="10921"/>
    <cellStyle name="20 % - Akzent5 2 3 23" xfId="10922"/>
    <cellStyle name="20 % - Akzent5 2 3 24" xfId="10923"/>
    <cellStyle name="20 % - Akzent5 2 3 3" xfId="790"/>
    <cellStyle name="20 % - Akzent5 2 3 3 10" xfId="4581"/>
    <cellStyle name="20 % - Akzent5 2 3 3 10 2" xfId="10924"/>
    <cellStyle name="20 % - Akzent5 2 3 3 11" xfId="10925"/>
    <cellStyle name="20 % - Akzent5 2 3 3 11 2" xfId="10926"/>
    <cellStyle name="20 % - Akzent5 2 3 3 12" xfId="10927"/>
    <cellStyle name="20 % - Akzent5 2 3 3 13" xfId="10928"/>
    <cellStyle name="20 % - Akzent5 2 3 3 14" xfId="10929"/>
    <cellStyle name="20 % - Akzent5 2 3 3 15" xfId="10930"/>
    <cellStyle name="20 % - Akzent5 2 3 3 16" xfId="10931"/>
    <cellStyle name="20 % - Akzent5 2 3 3 17" xfId="10932"/>
    <cellStyle name="20 % - Akzent5 2 3 3 18" xfId="10933"/>
    <cellStyle name="20 % - Akzent5 2 3 3 2" xfId="791"/>
    <cellStyle name="20 % - Akzent5 2 3 3 2 2" xfId="4582"/>
    <cellStyle name="20 % - Akzent5 2 3 3 2 2 2" xfId="10934"/>
    <cellStyle name="20 % - Akzent5 2 3 3 2 3" xfId="10935"/>
    <cellStyle name="20 % - Akzent5 2 3 3 2 4" xfId="10936"/>
    <cellStyle name="20 % - Akzent5 2 3 3 2 5" xfId="10937"/>
    <cellStyle name="20 % - Akzent5 2 3 3 3" xfId="792"/>
    <cellStyle name="20 % - Akzent5 2 3 3 3 2" xfId="4583"/>
    <cellStyle name="20 % - Akzent5 2 3 3 3 3" xfId="10938"/>
    <cellStyle name="20 % - Akzent5 2 3 3 3 4" xfId="10939"/>
    <cellStyle name="20 % - Akzent5 2 3 3 4" xfId="793"/>
    <cellStyle name="20 % - Akzent5 2 3 3 4 2" xfId="4584"/>
    <cellStyle name="20 % - Akzent5 2 3 3 4 3" xfId="10940"/>
    <cellStyle name="20 % - Akzent5 2 3 3 5" xfId="794"/>
    <cellStyle name="20 % - Akzent5 2 3 3 5 2" xfId="4585"/>
    <cellStyle name="20 % - Akzent5 2 3 3 5 3" xfId="10941"/>
    <cellStyle name="20 % - Akzent5 2 3 3 6" xfId="795"/>
    <cellStyle name="20 % - Akzent5 2 3 3 6 2" xfId="4586"/>
    <cellStyle name="20 % - Akzent5 2 3 3 6 3" xfId="10942"/>
    <cellStyle name="20 % - Akzent5 2 3 3 7" xfId="2539"/>
    <cellStyle name="20 % - Akzent5 2 3 3 7 2" xfId="4587"/>
    <cellStyle name="20 % - Akzent5 2 3 3 7 3" xfId="10943"/>
    <cellStyle name="20 % - Akzent5 2 3 3 8" xfId="2540"/>
    <cellStyle name="20 % - Akzent5 2 3 3 8 2" xfId="4588"/>
    <cellStyle name="20 % - Akzent5 2 3 3 8 3" xfId="10944"/>
    <cellStyle name="20 % - Akzent5 2 3 3 9" xfId="3276"/>
    <cellStyle name="20 % - Akzent5 2 3 3 9 2" xfId="4589"/>
    <cellStyle name="20 % - Akzent5 2 3 3 9 3" xfId="10945"/>
    <cellStyle name="20 % - Akzent5 2 3 4" xfId="796"/>
    <cellStyle name="20 % - Akzent5 2 3 4 2" xfId="4590"/>
    <cellStyle name="20 % - Akzent5 2 3 4 2 2" xfId="10946"/>
    <cellStyle name="20 % - Akzent5 2 3 4 3" xfId="10947"/>
    <cellStyle name="20 % - Akzent5 2 3 4 4" xfId="10948"/>
    <cellStyle name="20 % - Akzent5 2 3 4 5" xfId="10949"/>
    <cellStyle name="20 % - Akzent5 2 3 4 6" xfId="10950"/>
    <cellStyle name="20 % - Akzent5 2 3 4 7" xfId="10951"/>
    <cellStyle name="20 % - Akzent5 2 3 4 8" xfId="10952"/>
    <cellStyle name="20 % - Akzent5 2 3 5" xfId="797"/>
    <cellStyle name="20 % - Akzent5 2 3 5 2" xfId="4591"/>
    <cellStyle name="20 % - Akzent5 2 3 5 3" xfId="10953"/>
    <cellStyle name="20 % - Akzent5 2 3 5 4" xfId="10954"/>
    <cellStyle name="20 % - Akzent5 2 3 5 5" xfId="10955"/>
    <cellStyle name="20 % - Akzent5 2 3 5 6" xfId="10956"/>
    <cellStyle name="20 % - Akzent5 2 3 5 7" xfId="10957"/>
    <cellStyle name="20 % - Akzent5 2 3 6" xfId="798"/>
    <cellStyle name="20 % - Akzent5 2 3 6 2" xfId="4592"/>
    <cellStyle name="20 % - Akzent5 2 3 6 3" xfId="10958"/>
    <cellStyle name="20 % - Akzent5 2 3 6 4" xfId="10959"/>
    <cellStyle name="20 % - Akzent5 2 3 6 5" xfId="10960"/>
    <cellStyle name="20 % - Akzent5 2 3 6 6" xfId="10961"/>
    <cellStyle name="20 % - Akzent5 2 3 7" xfId="799"/>
    <cellStyle name="20 % - Akzent5 2 3 7 2" xfId="4593"/>
    <cellStyle name="20 % - Akzent5 2 3 7 3" xfId="10962"/>
    <cellStyle name="20 % - Akzent5 2 3 7 4" xfId="10963"/>
    <cellStyle name="20 % - Akzent5 2 3 7 5" xfId="10964"/>
    <cellStyle name="20 % - Akzent5 2 3 7 6" xfId="10965"/>
    <cellStyle name="20 % - Akzent5 2 3 8" xfId="800"/>
    <cellStyle name="20 % - Akzent5 2 3 8 2" xfId="4594"/>
    <cellStyle name="20 % - Akzent5 2 3 8 3" xfId="10966"/>
    <cellStyle name="20 % - Akzent5 2 3 8 4" xfId="10967"/>
    <cellStyle name="20 % - Akzent5 2 3 8 5" xfId="10968"/>
    <cellStyle name="20 % - Akzent5 2 3 8 6" xfId="10969"/>
    <cellStyle name="20 % - Akzent5 2 3 9" xfId="2541"/>
    <cellStyle name="20 % - Akzent5 2 3 9 2" xfId="4595"/>
    <cellStyle name="20 % - Akzent5 2 3 9 3" xfId="10970"/>
    <cellStyle name="20 % - Akzent5 2 3 9 4" xfId="10971"/>
    <cellStyle name="20 % - Akzent5 2 3 9 5" xfId="10972"/>
    <cellStyle name="20 % - Akzent5 2 30" xfId="10973"/>
    <cellStyle name="20 % - Akzent5 2 30 2" xfId="10974"/>
    <cellStyle name="20 % - Akzent5 2 31" xfId="10975"/>
    <cellStyle name="20 % - Akzent5 2 32" xfId="10976"/>
    <cellStyle name="20 % - Akzent5 2 33" xfId="10977"/>
    <cellStyle name="20 % - Akzent5 2 34" xfId="10978"/>
    <cellStyle name="20 % - Akzent5 2 35" xfId="10979"/>
    <cellStyle name="20 % - Akzent5 2 36" xfId="10980"/>
    <cellStyle name="20 % - Akzent5 2 37" xfId="19837"/>
    <cellStyle name="20 % - Akzent5 2 38" xfId="746"/>
    <cellStyle name="20 % - Akzent5 2 4" xfId="801"/>
    <cellStyle name="20 % - Akzent5 2 4 10" xfId="3277"/>
    <cellStyle name="20 % - Akzent5 2 4 10 2" xfId="4597"/>
    <cellStyle name="20 % - Akzent5 2 4 10 3" xfId="10981"/>
    <cellStyle name="20 % - Akzent5 2 4 10 4" xfId="10982"/>
    <cellStyle name="20 % - Akzent5 2 4 10 5" xfId="10983"/>
    <cellStyle name="20 % - Akzent5 2 4 11" xfId="4596"/>
    <cellStyle name="20 % - Akzent5 2 4 11 2" xfId="10984"/>
    <cellStyle name="20 % - Akzent5 2 4 11 3" xfId="10985"/>
    <cellStyle name="20 % - Akzent5 2 4 11 4" xfId="10986"/>
    <cellStyle name="20 % - Akzent5 2 4 12" xfId="10987"/>
    <cellStyle name="20 % - Akzent5 2 4 12 2" xfId="10988"/>
    <cellStyle name="20 % - Akzent5 2 4 12 3" xfId="10989"/>
    <cellStyle name="20 % - Akzent5 2 4 13" xfId="10990"/>
    <cellStyle name="20 % - Akzent5 2 4 13 2" xfId="10991"/>
    <cellStyle name="20 % - Akzent5 2 4 14" xfId="10992"/>
    <cellStyle name="20 % - Akzent5 2 4 14 2" xfId="10993"/>
    <cellStyle name="20 % - Akzent5 2 4 15" xfId="10994"/>
    <cellStyle name="20 % - Akzent5 2 4 15 2" xfId="10995"/>
    <cellStyle name="20 % - Akzent5 2 4 16" xfId="10996"/>
    <cellStyle name="20 % - Akzent5 2 4 16 2" xfId="10997"/>
    <cellStyle name="20 % - Akzent5 2 4 17" xfId="10998"/>
    <cellStyle name="20 % - Akzent5 2 4 17 2" xfId="10999"/>
    <cellStyle name="20 % - Akzent5 2 4 18" xfId="11000"/>
    <cellStyle name="20 % - Akzent5 2 4 18 2" xfId="11001"/>
    <cellStyle name="20 % - Akzent5 2 4 19" xfId="11002"/>
    <cellStyle name="20 % - Akzent5 2 4 2" xfId="802"/>
    <cellStyle name="20 % - Akzent5 2 4 2 10" xfId="11003"/>
    <cellStyle name="20 % - Akzent5 2 4 2 10 2" xfId="11004"/>
    <cellStyle name="20 % - Akzent5 2 4 2 11" xfId="11005"/>
    <cellStyle name="20 % - Akzent5 2 4 2 12" xfId="11006"/>
    <cellStyle name="20 % - Akzent5 2 4 2 13" xfId="11007"/>
    <cellStyle name="20 % - Akzent5 2 4 2 14" xfId="11008"/>
    <cellStyle name="20 % - Akzent5 2 4 2 15" xfId="11009"/>
    <cellStyle name="20 % - Akzent5 2 4 2 16" xfId="11010"/>
    <cellStyle name="20 % - Akzent5 2 4 2 17" xfId="11011"/>
    <cellStyle name="20 % - Akzent5 2 4 2 2" xfId="803"/>
    <cellStyle name="20 % - Akzent5 2 4 2 2 2" xfId="4599"/>
    <cellStyle name="20 % - Akzent5 2 4 2 2 2 2" xfId="11012"/>
    <cellStyle name="20 % - Akzent5 2 4 2 2 3" xfId="11013"/>
    <cellStyle name="20 % - Akzent5 2 4 2 2 4" xfId="11014"/>
    <cellStyle name="20 % - Akzent5 2 4 2 3" xfId="804"/>
    <cellStyle name="20 % - Akzent5 2 4 2 3 2" xfId="4600"/>
    <cellStyle name="20 % - Akzent5 2 4 2 3 3" xfId="11015"/>
    <cellStyle name="20 % - Akzent5 2 4 2 4" xfId="805"/>
    <cellStyle name="20 % - Akzent5 2 4 2 4 2" xfId="4601"/>
    <cellStyle name="20 % - Akzent5 2 4 2 5" xfId="806"/>
    <cellStyle name="20 % - Akzent5 2 4 2 5 2" xfId="4602"/>
    <cellStyle name="20 % - Akzent5 2 4 2 6" xfId="2542"/>
    <cellStyle name="20 % - Akzent5 2 4 2 6 2" xfId="4603"/>
    <cellStyle name="20 % - Akzent5 2 4 2 7" xfId="2543"/>
    <cellStyle name="20 % - Akzent5 2 4 2 7 2" xfId="4604"/>
    <cellStyle name="20 % - Akzent5 2 4 2 8" xfId="3278"/>
    <cellStyle name="20 % - Akzent5 2 4 2 8 2" xfId="4605"/>
    <cellStyle name="20 % - Akzent5 2 4 2 9" xfId="4598"/>
    <cellStyle name="20 % - Akzent5 2 4 2 9 2" xfId="11016"/>
    <cellStyle name="20 % - Akzent5 2 4 20" xfId="11017"/>
    <cellStyle name="20 % - Akzent5 2 4 21" xfId="11018"/>
    <cellStyle name="20 % - Akzent5 2 4 3" xfId="807"/>
    <cellStyle name="20 % - Akzent5 2 4 3 2" xfId="4606"/>
    <cellStyle name="20 % - Akzent5 2 4 3 2 2" xfId="11019"/>
    <cellStyle name="20 % - Akzent5 2 4 3 3" xfId="11020"/>
    <cellStyle name="20 % - Akzent5 2 4 3 4" xfId="11021"/>
    <cellStyle name="20 % - Akzent5 2 4 3 5" xfId="11022"/>
    <cellStyle name="20 % - Akzent5 2 4 3 6" xfId="11023"/>
    <cellStyle name="20 % - Akzent5 2 4 3 7" xfId="11024"/>
    <cellStyle name="20 % - Akzent5 2 4 3 8" xfId="11025"/>
    <cellStyle name="20 % - Akzent5 2 4 4" xfId="808"/>
    <cellStyle name="20 % - Akzent5 2 4 4 2" xfId="4607"/>
    <cellStyle name="20 % - Akzent5 2 4 4 3" xfId="11026"/>
    <cellStyle name="20 % - Akzent5 2 4 4 4" xfId="11027"/>
    <cellStyle name="20 % - Akzent5 2 4 4 5" xfId="11028"/>
    <cellStyle name="20 % - Akzent5 2 4 4 6" xfId="11029"/>
    <cellStyle name="20 % - Akzent5 2 4 4 7" xfId="11030"/>
    <cellStyle name="20 % - Akzent5 2 4 5" xfId="809"/>
    <cellStyle name="20 % - Akzent5 2 4 5 2" xfId="4608"/>
    <cellStyle name="20 % - Akzent5 2 4 5 3" xfId="11031"/>
    <cellStyle name="20 % - Akzent5 2 4 5 4" xfId="11032"/>
    <cellStyle name="20 % - Akzent5 2 4 5 5" xfId="11033"/>
    <cellStyle name="20 % - Akzent5 2 4 5 6" xfId="11034"/>
    <cellStyle name="20 % - Akzent5 2 4 6" xfId="810"/>
    <cellStyle name="20 % - Akzent5 2 4 6 2" xfId="4609"/>
    <cellStyle name="20 % - Akzent5 2 4 6 3" xfId="11035"/>
    <cellStyle name="20 % - Akzent5 2 4 6 4" xfId="11036"/>
    <cellStyle name="20 % - Akzent5 2 4 6 5" xfId="11037"/>
    <cellStyle name="20 % - Akzent5 2 4 7" xfId="811"/>
    <cellStyle name="20 % - Akzent5 2 4 7 2" xfId="4610"/>
    <cellStyle name="20 % - Akzent5 2 4 7 3" xfId="11038"/>
    <cellStyle name="20 % - Akzent5 2 4 7 4" xfId="11039"/>
    <cellStyle name="20 % - Akzent5 2 4 7 5" xfId="11040"/>
    <cellStyle name="20 % - Akzent5 2 4 8" xfId="2544"/>
    <cellStyle name="20 % - Akzent5 2 4 8 2" xfId="4611"/>
    <cellStyle name="20 % - Akzent5 2 4 8 3" xfId="11041"/>
    <cellStyle name="20 % - Akzent5 2 4 8 4" xfId="11042"/>
    <cellStyle name="20 % - Akzent5 2 4 8 5" xfId="11043"/>
    <cellStyle name="20 % - Akzent5 2 4 9" xfId="2545"/>
    <cellStyle name="20 % - Akzent5 2 4 9 2" xfId="4612"/>
    <cellStyle name="20 % - Akzent5 2 4 9 3" xfId="11044"/>
    <cellStyle name="20 % - Akzent5 2 4 9 4" xfId="11045"/>
    <cellStyle name="20 % - Akzent5 2 4 9 5" xfId="11046"/>
    <cellStyle name="20 % - Akzent5 2 5" xfId="812"/>
    <cellStyle name="20 % - Akzent5 2 5 10" xfId="4613"/>
    <cellStyle name="20 % - Akzent5 2 5 10 2" xfId="11047"/>
    <cellStyle name="20 % - Akzent5 2 5 11" xfId="11048"/>
    <cellStyle name="20 % - Akzent5 2 5 11 2" xfId="11049"/>
    <cellStyle name="20 % - Akzent5 2 5 12" xfId="11050"/>
    <cellStyle name="20 % - Akzent5 2 5 13" xfId="11051"/>
    <cellStyle name="20 % - Akzent5 2 5 14" xfId="11052"/>
    <cellStyle name="20 % - Akzent5 2 5 15" xfId="11053"/>
    <cellStyle name="20 % - Akzent5 2 5 16" xfId="11054"/>
    <cellStyle name="20 % - Akzent5 2 5 17" xfId="11055"/>
    <cellStyle name="20 % - Akzent5 2 5 18" xfId="11056"/>
    <cellStyle name="20 % - Akzent5 2 5 2" xfId="813"/>
    <cellStyle name="20 % - Akzent5 2 5 2 2" xfId="4614"/>
    <cellStyle name="20 % - Akzent5 2 5 2 2 2" xfId="11057"/>
    <cellStyle name="20 % - Akzent5 2 5 2 3" xfId="11058"/>
    <cellStyle name="20 % - Akzent5 2 5 2 4" xfId="11059"/>
    <cellStyle name="20 % - Akzent5 2 5 2 5" xfId="11060"/>
    <cellStyle name="20 % - Akzent5 2 5 3" xfId="814"/>
    <cellStyle name="20 % - Akzent5 2 5 3 2" xfId="4615"/>
    <cellStyle name="20 % - Akzent5 2 5 3 3" xfId="11061"/>
    <cellStyle name="20 % - Akzent5 2 5 3 4" xfId="11062"/>
    <cellStyle name="20 % - Akzent5 2 5 4" xfId="815"/>
    <cellStyle name="20 % - Akzent5 2 5 4 2" xfId="4616"/>
    <cellStyle name="20 % - Akzent5 2 5 4 3" xfId="11063"/>
    <cellStyle name="20 % - Akzent5 2 5 5" xfId="816"/>
    <cellStyle name="20 % - Akzent5 2 5 5 2" xfId="4617"/>
    <cellStyle name="20 % - Akzent5 2 5 5 3" xfId="11064"/>
    <cellStyle name="20 % - Akzent5 2 5 6" xfId="817"/>
    <cellStyle name="20 % - Akzent5 2 5 6 2" xfId="4618"/>
    <cellStyle name="20 % - Akzent5 2 5 6 3" xfId="11065"/>
    <cellStyle name="20 % - Akzent5 2 5 7" xfId="2546"/>
    <cellStyle name="20 % - Akzent5 2 5 7 2" xfId="4619"/>
    <cellStyle name="20 % - Akzent5 2 5 7 3" xfId="11066"/>
    <cellStyle name="20 % - Akzent5 2 5 8" xfId="2547"/>
    <cellStyle name="20 % - Akzent5 2 5 8 2" xfId="4620"/>
    <cellStyle name="20 % - Akzent5 2 5 8 3" xfId="11067"/>
    <cellStyle name="20 % - Akzent5 2 5 9" xfId="3279"/>
    <cellStyle name="20 % - Akzent5 2 5 9 2" xfId="4621"/>
    <cellStyle name="20 % - Akzent5 2 5 9 3" xfId="11068"/>
    <cellStyle name="20 % - Akzent5 2 6" xfId="818"/>
    <cellStyle name="20 % - Akzent5 2 6 2" xfId="4622"/>
    <cellStyle name="20 % - Akzent5 2 6 2 2" xfId="11069"/>
    <cellStyle name="20 % - Akzent5 2 6 3" xfId="11070"/>
    <cellStyle name="20 % - Akzent5 2 6 4" xfId="11071"/>
    <cellStyle name="20 % - Akzent5 2 6 5" xfId="11072"/>
    <cellStyle name="20 % - Akzent5 2 6 6" xfId="11073"/>
    <cellStyle name="20 % - Akzent5 2 6 7" xfId="11074"/>
    <cellStyle name="20 % - Akzent5 2 6 8" xfId="11075"/>
    <cellStyle name="20 % - Akzent5 2 7" xfId="819"/>
    <cellStyle name="20 % - Akzent5 2 7 2" xfId="4623"/>
    <cellStyle name="20 % - Akzent5 2 7 3" xfId="11076"/>
    <cellStyle name="20 % - Akzent5 2 7 4" xfId="11077"/>
    <cellStyle name="20 % - Akzent5 2 7 5" xfId="11078"/>
    <cellStyle name="20 % - Akzent5 2 7 6" xfId="11079"/>
    <cellStyle name="20 % - Akzent5 2 7 7" xfId="11080"/>
    <cellStyle name="20 % - Akzent5 2 8" xfId="820"/>
    <cellStyle name="20 % - Akzent5 2 8 2" xfId="4624"/>
    <cellStyle name="20 % - Akzent5 2 8 3" xfId="11081"/>
    <cellStyle name="20 % - Akzent5 2 8 4" xfId="11082"/>
    <cellStyle name="20 % - Akzent5 2 8 5" xfId="11083"/>
    <cellStyle name="20 % - Akzent5 2 8 6" xfId="11084"/>
    <cellStyle name="20 % - Akzent5 2 9" xfId="821"/>
    <cellStyle name="20 % - Akzent5 2 9 2" xfId="4625"/>
    <cellStyle name="20 % - Akzent5 2 9 3" xfId="11085"/>
    <cellStyle name="20 % - Akzent5 2 9 4" xfId="11086"/>
    <cellStyle name="20 % - Akzent5 2 9 5" xfId="11087"/>
    <cellStyle name="20 % - Akzent5 2 9 6" xfId="11088"/>
    <cellStyle name="20 % - Akzent5 3" xfId="822"/>
    <cellStyle name="20 % - Akzent5 3 10" xfId="823"/>
    <cellStyle name="20 % - Akzent5 3 10 2" xfId="4627"/>
    <cellStyle name="20 % - Akzent5 3 10 3" xfId="11089"/>
    <cellStyle name="20 % - Akzent5 3 10 4" xfId="11090"/>
    <cellStyle name="20 % - Akzent5 3 10 5" xfId="11091"/>
    <cellStyle name="20 % - Akzent5 3 11" xfId="824"/>
    <cellStyle name="20 % - Akzent5 3 11 2" xfId="4628"/>
    <cellStyle name="20 % - Akzent5 3 11 3" xfId="11092"/>
    <cellStyle name="20 % - Akzent5 3 11 4" xfId="11093"/>
    <cellStyle name="20 % - Akzent5 3 11 5" xfId="11094"/>
    <cellStyle name="20 % - Akzent5 3 12" xfId="825"/>
    <cellStyle name="20 % - Akzent5 3 12 2" xfId="4629"/>
    <cellStyle name="20 % - Akzent5 3 12 3" xfId="11095"/>
    <cellStyle name="20 % - Akzent5 3 12 4" xfId="11096"/>
    <cellStyle name="20 % - Akzent5 3 12 5" xfId="11097"/>
    <cellStyle name="20 % - Akzent5 3 13" xfId="2548"/>
    <cellStyle name="20 % - Akzent5 3 13 2" xfId="4630"/>
    <cellStyle name="20 % - Akzent5 3 13 3" xfId="11098"/>
    <cellStyle name="20 % - Akzent5 3 13 4" xfId="11099"/>
    <cellStyle name="20 % - Akzent5 3 14" xfId="2549"/>
    <cellStyle name="20 % - Akzent5 3 14 2" xfId="4631"/>
    <cellStyle name="20 % - Akzent5 3 14 3" xfId="11100"/>
    <cellStyle name="20 % - Akzent5 3 15" xfId="2550"/>
    <cellStyle name="20 % - Akzent5 3 15 2" xfId="4632"/>
    <cellStyle name="20 % - Akzent5 3 15 3" xfId="11101"/>
    <cellStyle name="20 % - Akzent5 3 16" xfId="2551"/>
    <cellStyle name="20 % - Akzent5 3 16 2" xfId="4633"/>
    <cellStyle name="20 % - Akzent5 3 16 3" xfId="11102"/>
    <cellStyle name="20 % - Akzent5 3 17" xfId="3280"/>
    <cellStyle name="20 % - Akzent5 3 17 2" xfId="4634"/>
    <cellStyle name="20 % - Akzent5 3 17 3" xfId="11103"/>
    <cellStyle name="20 % - Akzent5 3 18" xfId="4626"/>
    <cellStyle name="20 % - Akzent5 3 18 2" xfId="11104"/>
    <cellStyle name="20 % - Akzent5 3 18 3" xfId="11105"/>
    <cellStyle name="20 % - Akzent5 3 19" xfId="11106"/>
    <cellStyle name="20 % - Akzent5 3 19 2" xfId="11107"/>
    <cellStyle name="20 % - Akzent5 3 19 3" xfId="11108"/>
    <cellStyle name="20 % - Akzent5 3 2" xfId="826"/>
    <cellStyle name="20 % - Akzent5 3 2 10" xfId="2552"/>
    <cellStyle name="20 % - Akzent5 3 2 10 2" xfId="4636"/>
    <cellStyle name="20 % - Akzent5 3 2 10 3" xfId="11109"/>
    <cellStyle name="20 % - Akzent5 3 2 10 4" xfId="11110"/>
    <cellStyle name="20 % - Akzent5 3 2 10 5" xfId="11111"/>
    <cellStyle name="20 % - Akzent5 3 2 11" xfId="2553"/>
    <cellStyle name="20 % - Akzent5 3 2 11 2" xfId="4637"/>
    <cellStyle name="20 % - Akzent5 3 2 11 3" xfId="11112"/>
    <cellStyle name="20 % - Akzent5 3 2 11 4" xfId="11113"/>
    <cellStyle name="20 % - Akzent5 3 2 12" xfId="2554"/>
    <cellStyle name="20 % - Akzent5 3 2 12 2" xfId="4638"/>
    <cellStyle name="20 % - Akzent5 3 2 12 3" xfId="11114"/>
    <cellStyle name="20 % - Akzent5 3 2 13" xfId="2555"/>
    <cellStyle name="20 % - Akzent5 3 2 13 2" xfId="4639"/>
    <cellStyle name="20 % - Akzent5 3 2 13 3" xfId="11115"/>
    <cellStyle name="20 % - Akzent5 3 2 14" xfId="3281"/>
    <cellStyle name="20 % - Akzent5 3 2 14 2" xfId="4640"/>
    <cellStyle name="20 % - Akzent5 3 2 14 3" xfId="11116"/>
    <cellStyle name="20 % - Akzent5 3 2 15" xfId="4635"/>
    <cellStyle name="20 % - Akzent5 3 2 15 2" xfId="11117"/>
    <cellStyle name="20 % - Akzent5 3 2 15 3" xfId="11118"/>
    <cellStyle name="20 % - Akzent5 3 2 16" xfId="11119"/>
    <cellStyle name="20 % - Akzent5 3 2 16 2" xfId="11120"/>
    <cellStyle name="20 % - Akzent5 3 2 16 3" xfId="11121"/>
    <cellStyle name="20 % - Akzent5 3 2 17" xfId="11122"/>
    <cellStyle name="20 % - Akzent5 3 2 17 2" xfId="11123"/>
    <cellStyle name="20 % - Akzent5 3 2 17 3" xfId="11124"/>
    <cellStyle name="20 % - Akzent5 3 2 18" xfId="11125"/>
    <cellStyle name="20 % - Akzent5 3 2 18 2" xfId="11126"/>
    <cellStyle name="20 % - Akzent5 3 2 19" xfId="11127"/>
    <cellStyle name="20 % - Akzent5 3 2 19 2" xfId="11128"/>
    <cellStyle name="20 % - Akzent5 3 2 2" xfId="827"/>
    <cellStyle name="20 % - Akzent5 3 2 2 10" xfId="2556"/>
    <cellStyle name="20 % - Akzent5 3 2 2 10 2" xfId="4642"/>
    <cellStyle name="20 % - Akzent5 3 2 2 11" xfId="3282"/>
    <cellStyle name="20 % - Akzent5 3 2 2 11 2" xfId="4643"/>
    <cellStyle name="20 % - Akzent5 3 2 2 12" xfId="4641"/>
    <cellStyle name="20 % - Akzent5 3 2 2 12 2" xfId="11129"/>
    <cellStyle name="20 % - Akzent5 3 2 2 13" xfId="11130"/>
    <cellStyle name="20 % - Akzent5 3 2 2 13 2" xfId="11131"/>
    <cellStyle name="20 % - Akzent5 3 2 2 14" xfId="11132"/>
    <cellStyle name="20 % - Akzent5 3 2 2 14 2" xfId="11133"/>
    <cellStyle name="20 % - Akzent5 3 2 2 15" xfId="11134"/>
    <cellStyle name="20 % - Akzent5 3 2 2 16" xfId="11135"/>
    <cellStyle name="20 % - Akzent5 3 2 2 17" xfId="11136"/>
    <cellStyle name="20 % - Akzent5 3 2 2 18" xfId="11137"/>
    <cellStyle name="20 % - Akzent5 3 2 2 19" xfId="11138"/>
    <cellStyle name="20 % - Akzent5 3 2 2 2" xfId="828"/>
    <cellStyle name="20 % - Akzent5 3 2 2 2 10" xfId="11139"/>
    <cellStyle name="20 % - Akzent5 3 2 2 2 10 2" xfId="11140"/>
    <cellStyle name="20 % - Akzent5 3 2 2 2 11" xfId="11141"/>
    <cellStyle name="20 % - Akzent5 3 2 2 2 12" xfId="11142"/>
    <cellStyle name="20 % - Akzent5 3 2 2 2 13" xfId="11143"/>
    <cellStyle name="20 % - Akzent5 3 2 2 2 2" xfId="829"/>
    <cellStyle name="20 % - Akzent5 3 2 2 2 2 2" xfId="4645"/>
    <cellStyle name="20 % - Akzent5 3 2 2 2 2 2 2" xfId="11144"/>
    <cellStyle name="20 % - Akzent5 3 2 2 2 2 3" xfId="11145"/>
    <cellStyle name="20 % - Akzent5 3 2 2 2 2 4" xfId="11146"/>
    <cellStyle name="20 % - Akzent5 3 2 2 2 3" xfId="830"/>
    <cellStyle name="20 % - Akzent5 3 2 2 2 3 2" xfId="4646"/>
    <cellStyle name="20 % - Akzent5 3 2 2 2 3 3" xfId="11147"/>
    <cellStyle name="20 % - Akzent5 3 2 2 2 4" xfId="831"/>
    <cellStyle name="20 % - Akzent5 3 2 2 2 4 2" xfId="4647"/>
    <cellStyle name="20 % - Akzent5 3 2 2 2 5" xfId="832"/>
    <cellStyle name="20 % - Akzent5 3 2 2 2 5 2" xfId="4648"/>
    <cellStyle name="20 % - Akzent5 3 2 2 2 6" xfId="2557"/>
    <cellStyle name="20 % - Akzent5 3 2 2 2 6 2" xfId="4649"/>
    <cellStyle name="20 % - Akzent5 3 2 2 2 7" xfId="2558"/>
    <cellStyle name="20 % - Akzent5 3 2 2 2 7 2" xfId="4650"/>
    <cellStyle name="20 % - Akzent5 3 2 2 2 8" xfId="3283"/>
    <cellStyle name="20 % - Akzent5 3 2 2 2 8 2" xfId="4651"/>
    <cellStyle name="20 % - Akzent5 3 2 2 2 9" xfId="4644"/>
    <cellStyle name="20 % - Akzent5 3 2 2 2 9 2" xfId="11148"/>
    <cellStyle name="20 % - Akzent5 3 2 2 20" xfId="11149"/>
    <cellStyle name="20 % - Akzent5 3 2 2 21" xfId="11150"/>
    <cellStyle name="20 % - Akzent5 3 2 2 3" xfId="833"/>
    <cellStyle name="20 % - Akzent5 3 2 2 3 2" xfId="4652"/>
    <cellStyle name="20 % - Akzent5 3 2 2 3 2 2" xfId="11151"/>
    <cellStyle name="20 % - Akzent5 3 2 2 3 3" xfId="11152"/>
    <cellStyle name="20 % - Akzent5 3 2 2 3 4" xfId="11153"/>
    <cellStyle name="20 % - Akzent5 3 2 2 4" xfId="834"/>
    <cellStyle name="20 % - Akzent5 3 2 2 4 2" xfId="4653"/>
    <cellStyle name="20 % - Akzent5 3 2 2 4 3" xfId="11154"/>
    <cellStyle name="20 % - Akzent5 3 2 2 5" xfId="835"/>
    <cellStyle name="20 % - Akzent5 3 2 2 5 2" xfId="4654"/>
    <cellStyle name="20 % - Akzent5 3 2 2 6" xfId="836"/>
    <cellStyle name="20 % - Akzent5 3 2 2 6 2" xfId="4655"/>
    <cellStyle name="20 % - Akzent5 3 2 2 7" xfId="837"/>
    <cellStyle name="20 % - Akzent5 3 2 2 7 2" xfId="4656"/>
    <cellStyle name="20 % - Akzent5 3 2 2 8" xfId="2559"/>
    <cellStyle name="20 % - Akzent5 3 2 2 8 2" xfId="4657"/>
    <cellStyle name="20 % - Akzent5 3 2 2 9" xfId="2560"/>
    <cellStyle name="20 % - Akzent5 3 2 2 9 2" xfId="4658"/>
    <cellStyle name="20 % - Akzent5 3 2 20" xfId="11155"/>
    <cellStyle name="20 % - Akzent5 3 2 20 2" xfId="11156"/>
    <cellStyle name="20 % - Akzent5 3 2 21" xfId="11157"/>
    <cellStyle name="20 % - Akzent5 3 2 22" xfId="11158"/>
    <cellStyle name="20 % - Akzent5 3 2 23" xfId="11159"/>
    <cellStyle name="20 % - Akzent5 3 2 24" xfId="11160"/>
    <cellStyle name="20 % - Akzent5 3 2 25" xfId="11161"/>
    <cellStyle name="20 % - Akzent5 3 2 3" xfId="838"/>
    <cellStyle name="20 % - Akzent5 3 2 3 10" xfId="11162"/>
    <cellStyle name="20 % - Akzent5 3 2 3 10 2" xfId="11163"/>
    <cellStyle name="20 % - Akzent5 3 2 3 11" xfId="11164"/>
    <cellStyle name="20 % - Akzent5 3 2 3 12" xfId="11165"/>
    <cellStyle name="20 % - Akzent5 3 2 3 13" xfId="11166"/>
    <cellStyle name="20 % - Akzent5 3 2 3 14" xfId="11167"/>
    <cellStyle name="20 % - Akzent5 3 2 3 15" xfId="11168"/>
    <cellStyle name="20 % - Akzent5 3 2 3 16" xfId="11169"/>
    <cellStyle name="20 % - Akzent5 3 2 3 17" xfId="11170"/>
    <cellStyle name="20 % - Akzent5 3 2 3 2" xfId="839"/>
    <cellStyle name="20 % - Akzent5 3 2 3 2 2" xfId="4660"/>
    <cellStyle name="20 % - Akzent5 3 2 3 2 2 2" xfId="11171"/>
    <cellStyle name="20 % - Akzent5 3 2 3 2 3" xfId="11172"/>
    <cellStyle name="20 % - Akzent5 3 2 3 2 4" xfId="11173"/>
    <cellStyle name="20 % - Akzent5 3 2 3 3" xfId="840"/>
    <cellStyle name="20 % - Akzent5 3 2 3 3 2" xfId="4661"/>
    <cellStyle name="20 % - Akzent5 3 2 3 3 3" xfId="11174"/>
    <cellStyle name="20 % - Akzent5 3 2 3 4" xfId="841"/>
    <cellStyle name="20 % - Akzent5 3 2 3 4 2" xfId="4662"/>
    <cellStyle name="20 % - Akzent5 3 2 3 5" xfId="842"/>
    <cellStyle name="20 % - Akzent5 3 2 3 5 2" xfId="4663"/>
    <cellStyle name="20 % - Akzent5 3 2 3 6" xfId="2561"/>
    <cellStyle name="20 % - Akzent5 3 2 3 6 2" xfId="4664"/>
    <cellStyle name="20 % - Akzent5 3 2 3 7" xfId="2562"/>
    <cellStyle name="20 % - Akzent5 3 2 3 7 2" xfId="4665"/>
    <cellStyle name="20 % - Akzent5 3 2 3 8" xfId="3284"/>
    <cellStyle name="20 % - Akzent5 3 2 3 8 2" xfId="4666"/>
    <cellStyle name="20 % - Akzent5 3 2 3 9" xfId="4659"/>
    <cellStyle name="20 % - Akzent5 3 2 3 9 2" xfId="11175"/>
    <cellStyle name="20 % - Akzent5 3 2 4" xfId="843"/>
    <cellStyle name="20 % - Akzent5 3 2 4 2" xfId="4667"/>
    <cellStyle name="20 % - Akzent5 3 2 4 2 2" xfId="11176"/>
    <cellStyle name="20 % - Akzent5 3 2 4 3" xfId="11177"/>
    <cellStyle name="20 % - Akzent5 3 2 4 4" xfId="11178"/>
    <cellStyle name="20 % - Akzent5 3 2 4 5" xfId="11179"/>
    <cellStyle name="20 % - Akzent5 3 2 4 6" xfId="11180"/>
    <cellStyle name="20 % - Akzent5 3 2 4 7" xfId="11181"/>
    <cellStyle name="20 % - Akzent5 3 2 4 8" xfId="11182"/>
    <cellStyle name="20 % - Akzent5 3 2 5" xfId="844"/>
    <cellStyle name="20 % - Akzent5 3 2 5 2" xfId="4668"/>
    <cellStyle name="20 % - Akzent5 3 2 5 3" xfId="11183"/>
    <cellStyle name="20 % - Akzent5 3 2 5 4" xfId="11184"/>
    <cellStyle name="20 % - Akzent5 3 2 5 5" xfId="11185"/>
    <cellStyle name="20 % - Akzent5 3 2 5 6" xfId="11186"/>
    <cellStyle name="20 % - Akzent5 3 2 5 7" xfId="11187"/>
    <cellStyle name="20 % - Akzent5 3 2 6" xfId="845"/>
    <cellStyle name="20 % - Akzent5 3 2 6 2" xfId="4669"/>
    <cellStyle name="20 % - Akzent5 3 2 6 3" xfId="11188"/>
    <cellStyle name="20 % - Akzent5 3 2 6 4" xfId="11189"/>
    <cellStyle name="20 % - Akzent5 3 2 6 5" xfId="11190"/>
    <cellStyle name="20 % - Akzent5 3 2 7" xfId="846"/>
    <cellStyle name="20 % - Akzent5 3 2 7 2" xfId="4670"/>
    <cellStyle name="20 % - Akzent5 3 2 7 3" xfId="11191"/>
    <cellStyle name="20 % - Akzent5 3 2 7 4" xfId="11192"/>
    <cellStyle name="20 % - Akzent5 3 2 7 5" xfId="11193"/>
    <cellStyle name="20 % - Akzent5 3 2 8" xfId="847"/>
    <cellStyle name="20 % - Akzent5 3 2 8 2" xfId="4671"/>
    <cellStyle name="20 % - Akzent5 3 2 8 3" xfId="11194"/>
    <cellStyle name="20 % - Akzent5 3 2 8 4" xfId="11195"/>
    <cellStyle name="20 % - Akzent5 3 2 8 5" xfId="11196"/>
    <cellStyle name="20 % - Akzent5 3 2 9" xfId="848"/>
    <cellStyle name="20 % - Akzent5 3 2 9 2" xfId="4672"/>
    <cellStyle name="20 % - Akzent5 3 2 9 3" xfId="11197"/>
    <cellStyle name="20 % - Akzent5 3 2 9 4" xfId="11198"/>
    <cellStyle name="20 % - Akzent5 3 2 9 5" xfId="11199"/>
    <cellStyle name="20 % - Akzent5 3 20" xfId="11200"/>
    <cellStyle name="20 % - Akzent5 3 20 2" xfId="11201"/>
    <cellStyle name="20 % - Akzent5 3 20 3" xfId="11202"/>
    <cellStyle name="20 % - Akzent5 3 21" xfId="11203"/>
    <cellStyle name="20 % - Akzent5 3 21 2" xfId="11204"/>
    <cellStyle name="20 % - Akzent5 3 22" xfId="11205"/>
    <cellStyle name="20 % - Akzent5 3 22 2" xfId="11206"/>
    <cellStyle name="20 % - Akzent5 3 23" xfId="11207"/>
    <cellStyle name="20 % - Akzent5 3 24" xfId="11208"/>
    <cellStyle name="20 % - Akzent5 3 25" xfId="11209"/>
    <cellStyle name="20 % - Akzent5 3 26" xfId="11210"/>
    <cellStyle name="20 % - Akzent5 3 27" xfId="11211"/>
    <cellStyle name="20 % - Akzent5 3 28" xfId="11212"/>
    <cellStyle name="20 % - Akzent5 3 3" xfId="849"/>
    <cellStyle name="20 % - Akzent5 3 3 10" xfId="2563"/>
    <cellStyle name="20 % - Akzent5 3 3 10 2" xfId="4674"/>
    <cellStyle name="20 % - Akzent5 3 3 11" xfId="2564"/>
    <cellStyle name="20 % - Akzent5 3 3 11 2" xfId="4675"/>
    <cellStyle name="20 % - Akzent5 3 3 12" xfId="3285"/>
    <cellStyle name="20 % - Akzent5 3 3 12 2" xfId="4676"/>
    <cellStyle name="20 % - Akzent5 3 3 13" xfId="4673"/>
    <cellStyle name="20 % - Akzent5 3 3 13 2" xfId="11213"/>
    <cellStyle name="20 % - Akzent5 3 3 14" xfId="11214"/>
    <cellStyle name="20 % - Akzent5 3 3 14 2" xfId="11215"/>
    <cellStyle name="20 % - Akzent5 3 3 15" xfId="11216"/>
    <cellStyle name="20 % - Akzent5 3 3 15 2" xfId="11217"/>
    <cellStyle name="20 % - Akzent5 3 3 16" xfId="11218"/>
    <cellStyle name="20 % - Akzent5 3 3 17" xfId="11219"/>
    <cellStyle name="20 % - Akzent5 3 3 18" xfId="11220"/>
    <cellStyle name="20 % - Akzent5 3 3 19" xfId="11221"/>
    <cellStyle name="20 % - Akzent5 3 3 2" xfId="850"/>
    <cellStyle name="20 % - Akzent5 3 3 2 10" xfId="3286"/>
    <cellStyle name="20 % - Akzent5 3 3 2 10 2" xfId="4678"/>
    <cellStyle name="20 % - Akzent5 3 3 2 11" xfId="4677"/>
    <cellStyle name="20 % - Akzent5 3 3 2 11 2" xfId="11222"/>
    <cellStyle name="20 % - Akzent5 3 3 2 12" xfId="11223"/>
    <cellStyle name="20 % - Akzent5 3 3 2 12 2" xfId="11224"/>
    <cellStyle name="20 % - Akzent5 3 3 2 13" xfId="11225"/>
    <cellStyle name="20 % - Akzent5 3 3 2 14" xfId="11226"/>
    <cellStyle name="20 % - Akzent5 3 3 2 15" xfId="11227"/>
    <cellStyle name="20 % - Akzent5 3 3 2 16" xfId="11228"/>
    <cellStyle name="20 % - Akzent5 3 3 2 2" xfId="851"/>
    <cellStyle name="20 % - Akzent5 3 3 2 2 10" xfId="11229"/>
    <cellStyle name="20 % - Akzent5 3 3 2 2 10 2" xfId="11230"/>
    <cellStyle name="20 % - Akzent5 3 3 2 2 11" xfId="11231"/>
    <cellStyle name="20 % - Akzent5 3 3 2 2 12" xfId="11232"/>
    <cellStyle name="20 % - Akzent5 3 3 2 2 13" xfId="11233"/>
    <cellStyle name="20 % - Akzent5 3 3 2 2 2" xfId="852"/>
    <cellStyle name="20 % - Akzent5 3 3 2 2 2 2" xfId="4680"/>
    <cellStyle name="20 % - Akzent5 3 3 2 2 2 2 2" xfId="11234"/>
    <cellStyle name="20 % - Akzent5 3 3 2 2 2 3" xfId="11235"/>
    <cellStyle name="20 % - Akzent5 3 3 2 2 2 4" xfId="11236"/>
    <cellStyle name="20 % - Akzent5 3 3 2 2 3" xfId="853"/>
    <cellStyle name="20 % - Akzent5 3 3 2 2 3 2" xfId="4681"/>
    <cellStyle name="20 % - Akzent5 3 3 2 2 3 3" xfId="11237"/>
    <cellStyle name="20 % - Akzent5 3 3 2 2 4" xfId="854"/>
    <cellStyle name="20 % - Akzent5 3 3 2 2 4 2" xfId="4682"/>
    <cellStyle name="20 % - Akzent5 3 3 2 2 5" xfId="855"/>
    <cellStyle name="20 % - Akzent5 3 3 2 2 5 2" xfId="4683"/>
    <cellStyle name="20 % - Akzent5 3 3 2 2 6" xfId="2565"/>
    <cellStyle name="20 % - Akzent5 3 3 2 2 6 2" xfId="4684"/>
    <cellStyle name="20 % - Akzent5 3 3 2 2 7" xfId="2566"/>
    <cellStyle name="20 % - Akzent5 3 3 2 2 7 2" xfId="4685"/>
    <cellStyle name="20 % - Akzent5 3 3 2 2 8" xfId="3287"/>
    <cellStyle name="20 % - Akzent5 3 3 2 2 8 2" xfId="4686"/>
    <cellStyle name="20 % - Akzent5 3 3 2 2 9" xfId="4679"/>
    <cellStyle name="20 % - Akzent5 3 3 2 2 9 2" xfId="11238"/>
    <cellStyle name="20 % - Akzent5 3 3 2 3" xfId="856"/>
    <cellStyle name="20 % - Akzent5 3 3 2 3 2" xfId="4687"/>
    <cellStyle name="20 % - Akzent5 3 3 2 3 2 2" xfId="11239"/>
    <cellStyle name="20 % - Akzent5 3 3 2 3 3" xfId="11240"/>
    <cellStyle name="20 % - Akzent5 3 3 2 3 4" xfId="11241"/>
    <cellStyle name="20 % - Akzent5 3 3 2 4" xfId="857"/>
    <cellStyle name="20 % - Akzent5 3 3 2 4 2" xfId="4688"/>
    <cellStyle name="20 % - Akzent5 3 3 2 4 3" xfId="11242"/>
    <cellStyle name="20 % - Akzent5 3 3 2 5" xfId="858"/>
    <cellStyle name="20 % - Akzent5 3 3 2 5 2" xfId="4689"/>
    <cellStyle name="20 % - Akzent5 3 3 2 6" xfId="859"/>
    <cellStyle name="20 % - Akzent5 3 3 2 6 2" xfId="4690"/>
    <cellStyle name="20 % - Akzent5 3 3 2 7" xfId="860"/>
    <cellStyle name="20 % - Akzent5 3 3 2 7 2" xfId="4691"/>
    <cellStyle name="20 % - Akzent5 3 3 2 8" xfId="2567"/>
    <cellStyle name="20 % - Akzent5 3 3 2 8 2" xfId="4692"/>
    <cellStyle name="20 % - Akzent5 3 3 2 9" xfId="2568"/>
    <cellStyle name="20 % - Akzent5 3 3 2 9 2" xfId="4693"/>
    <cellStyle name="20 % - Akzent5 3 3 20" xfId="11243"/>
    <cellStyle name="20 % - Akzent5 3 3 21" xfId="11244"/>
    <cellStyle name="20 % - Akzent5 3 3 22" xfId="11245"/>
    <cellStyle name="20 % - Akzent5 3 3 3" xfId="861"/>
    <cellStyle name="20 % - Akzent5 3 3 3 10" xfId="11246"/>
    <cellStyle name="20 % - Akzent5 3 3 3 10 2" xfId="11247"/>
    <cellStyle name="20 % - Akzent5 3 3 3 11" xfId="11248"/>
    <cellStyle name="20 % - Akzent5 3 3 3 12" xfId="11249"/>
    <cellStyle name="20 % - Akzent5 3 3 3 13" xfId="11250"/>
    <cellStyle name="20 % - Akzent5 3 3 3 14" xfId="11251"/>
    <cellStyle name="20 % - Akzent5 3 3 3 2" xfId="862"/>
    <cellStyle name="20 % - Akzent5 3 3 3 2 2" xfId="4695"/>
    <cellStyle name="20 % - Akzent5 3 3 3 2 2 2" xfId="11252"/>
    <cellStyle name="20 % - Akzent5 3 3 3 2 3" xfId="11253"/>
    <cellStyle name="20 % - Akzent5 3 3 3 2 4" xfId="11254"/>
    <cellStyle name="20 % - Akzent5 3 3 3 3" xfId="863"/>
    <cellStyle name="20 % - Akzent5 3 3 3 3 2" xfId="4696"/>
    <cellStyle name="20 % - Akzent5 3 3 3 3 3" xfId="11255"/>
    <cellStyle name="20 % - Akzent5 3 3 3 4" xfId="864"/>
    <cellStyle name="20 % - Akzent5 3 3 3 4 2" xfId="4697"/>
    <cellStyle name="20 % - Akzent5 3 3 3 5" xfId="865"/>
    <cellStyle name="20 % - Akzent5 3 3 3 5 2" xfId="4698"/>
    <cellStyle name="20 % - Akzent5 3 3 3 6" xfId="2569"/>
    <cellStyle name="20 % - Akzent5 3 3 3 6 2" xfId="4699"/>
    <cellStyle name="20 % - Akzent5 3 3 3 7" xfId="2570"/>
    <cellStyle name="20 % - Akzent5 3 3 3 7 2" xfId="4700"/>
    <cellStyle name="20 % - Akzent5 3 3 3 8" xfId="3288"/>
    <cellStyle name="20 % - Akzent5 3 3 3 8 2" xfId="4701"/>
    <cellStyle name="20 % - Akzent5 3 3 3 9" xfId="4694"/>
    <cellStyle name="20 % - Akzent5 3 3 3 9 2" xfId="11256"/>
    <cellStyle name="20 % - Akzent5 3 3 4" xfId="866"/>
    <cellStyle name="20 % - Akzent5 3 3 4 2" xfId="4702"/>
    <cellStyle name="20 % - Akzent5 3 3 4 2 2" xfId="11257"/>
    <cellStyle name="20 % - Akzent5 3 3 4 3" xfId="11258"/>
    <cellStyle name="20 % - Akzent5 3 3 4 4" xfId="11259"/>
    <cellStyle name="20 % - Akzent5 3 3 4 5" xfId="11260"/>
    <cellStyle name="20 % - Akzent5 3 3 5" xfId="867"/>
    <cellStyle name="20 % - Akzent5 3 3 5 2" xfId="4703"/>
    <cellStyle name="20 % - Akzent5 3 3 5 3" xfId="11261"/>
    <cellStyle name="20 % - Akzent5 3 3 5 4" xfId="11262"/>
    <cellStyle name="20 % - Akzent5 3 3 6" xfId="868"/>
    <cellStyle name="20 % - Akzent5 3 3 6 2" xfId="4704"/>
    <cellStyle name="20 % - Akzent5 3 3 6 3" xfId="11263"/>
    <cellStyle name="20 % - Akzent5 3 3 7" xfId="869"/>
    <cellStyle name="20 % - Akzent5 3 3 7 2" xfId="4705"/>
    <cellStyle name="20 % - Akzent5 3 3 7 3" xfId="11264"/>
    <cellStyle name="20 % - Akzent5 3 3 8" xfId="870"/>
    <cellStyle name="20 % - Akzent5 3 3 8 2" xfId="4706"/>
    <cellStyle name="20 % - Akzent5 3 3 8 3" xfId="11265"/>
    <cellStyle name="20 % - Akzent5 3 3 9" xfId="2571"/>
    <cellStyle name="20 % - Akzent5 3 3 9 2" xfId="4707"/>
    <cellStyle name="20 % - Akzent5 3 3 9 3" xfId="11266"/>
    <cellStyle name="20 % - Akzent5 3 4" xfId="871"/>
    <cellStyle name="20 % - Akzent5 3 4 10" xfId="3289"/>
    <cellStyle name="20 % - Akzent5 3 4 10 2" xfId="4709"/>
    <cellStyle name="20 % - Akzent5 3 4 11" xfId="4708"/>
    <cellStyle name="20 % - Akzent5 3 4 11 2" xfId="11267"/>
    <cellStyle name="20 % - Akzent5 3 4 12" xfId="11268"/>
    <cellStyle name="20 % - Akzent5 3 4 12 2" xfId="11269"/>
    <cellStyle name="20 % - Akzent5 3 4 13" xfId="11270"/>
    <cellStyle name="20 % - Akzent5 3 4 14" xfId="11271"/>
    <cellStyle name="20 % - Akzent5 3 4 15" xfId="11272"/>
    <cellStyle name="20 % - Akzent5 3 4 16" xfId="11273"/>
    <cellStyle name="20 % - Akzent5 3 4 17" xfId="11274"/>
    <cellStyle name="20 % - Akzent5 3 4 18" xfId="11275"/>
    <cellStyle name="20 % - Akzent5 3 4 19" xfId="11276"/>
    <cellStyle name="20 % - Akzent5 3 4 2" xfId="872"/>
    <cellStyle name="20 % - Akzent5 3 4 2 10" xfId="11277"/>
    <cellStyle name="20 % - Akzent5 3 4 2 10 2" xfId="11278"/>
    <cellStyle name="20 % - Akzent5 3 4 2 11" xfId="11279"/>
    <cellStyle name="20 % - Akzent5 3 4 2 12" xfId="11280"/>
    <cellStyle name="20 % - Akzent5 3 4 2 13" xfId="11281"/>
    <cellStyle name="20 % - Akzent5 3 4 2 2" xfId="873"/>
    <cellStyle name="20 % - Akzent5 3 4 2 2 2" xfId="4711"/>
    <cellStyle name="20 % - Akzent5 3 4 2 2 2 2" xfId="11282"/>
    <cellStyle name="20 % - Akzent5 3 4 2 2 3" xfId="11283"/>
    <cellStyle name="20 % - Akzent5 3 4 2 2 4" xfId="11284"/>
    <cellStyle name="20 % - Akzent5 3 4 2 3" xfId="874"/>
    <cellStyle name="20 % - Akzent5 3 4 2 3 2" xfId="4712"/>
    <cellStyle name="20 % - Akzent5 3 4 2 3 3" xfId="11285"/>
    <cellStyle name="20 % - Akzent5 3 4 2 4" xfId="875"/>
    <cellStyle name="20 % - Akzent5 3 4 2 4 2" xfId="4713"/>
    <cellStyle name="20 % - Akzent5 3 4 2 5" xfId="876"/>
    <cellStyle name="20 % - Akzent5 3 4 2 5 2" xfId="4714"/>
    <cellStyle name="20 % - Akzent5 3 4 2 6" xfId="2572"/>
    <cellStyle name="20 % - Akzent5 3 4 2 6 2" xfId="4715"/>
    <cellStyle name="20 % - Akzent5 3 4 2 7" xfId="2573"/>
    <cellStyle name="20 % - Akzent5 3 4 2 7 2" xfId="4716"/>
    <cellStyle name="20 % - Akzent5 3 4 2 8" xfId="3290"/>
    <cellStyle name="20 % - Akzent5 3 4 2 8 2" xfId="4717"/>
    <cellStyle name="20 % - Akzent5 3 4 2 9" xfId="4710"/>
    <cellStyle name="20 % - Akzent5 3 4 2 9 2" xfId="11286"/>
    <cellStyle name="20 % - Akzent5 3 4 3" xfId="877"/>
    <cellStyle name="20 % - Akzent5 3 4 3 2" xfId="4718"/>
    <cellStyle name="20 % - Akzent5 3 4 3 2 2" xfId="11287"/>
    <cellStyle name="20 % - Akzent5 3 4 3 3" xfId="11288"/>
    <cellStyle name="20 % - Akzent5 3 4 3 4" xfId="11289"/>
    <cellStyle name="20 % - Akzent5 3 4 4" xfId="878"/>
    <cellStyle name="20 % - Akzent5 3 4 4 2" xfId="4719"/>
    <cellStyle name="20 % - Akzent5 3 4 4 3" xfId="11290"/>
    <cellStyle name="20 % - Akzent5 3 4 5" xfId="879"/>
    <cellStyle name="20 % - Akzent5 3 4 5 2" xfId="4720"/>
    <cellStyle name="20 % - Akzent5 3 4 6" xfId="880"/>
    <cellStyle name="20 % - Akzent5 3 4 6 2" xfId="4721"/>
    <cellStyle name="20 % - Akzent5 3 4 7" xfId="881"/>
    <cellStyle name="20 % - Akzent5 3 4 7 2" xfId="4722"/>
    <cellStyle name="20 % - Akzent5 3 4 8" xfId="2574"/>
    <cellStyle name="20 % - Akzent5 3 4 8 2" xfId="4723"/>
    <cellStyle name="20 % - Akzent5 3 4 9" xfId="2575"/>
    <cellStyle name="20 % - Akzent5 3 4 9 2" xfId="4724"/>
    <cellStyle name="20 % - Akzent5 3 5" xfId="882"/>
    <cellStyle name="20 % - Akzent5 3 5 10" xfId="4725"/>
    <cellStyle name="20 % - Akzent5 3 5 10 2" xfId="11291"/>
    <cellStyle name="20 % - Akzent5 3 5 11" xfId="11292"/>
    <cellStyle name="20 % - Akzent5 3 5 11 2" xfId="11293"/>
    <cellStyle name="20 % - Akzent5 3 5 12" xfId="11294"/>
    <cellStyle name="20 % - Akzent5 3 5 13" xfId="11295"/>
    <cellStyle name="20 % - Akzent5 3 5 14" xfId="11296"/>
    <cellStyle name="20 % - Akzent5 3 5 15" xfId="11297"/>
    <cellStyle name="20 % - Akzent5 3 5 16" xfId="11298"/>
    <cellStyle name="20 % - Akzent5 3 5 17" xfId="11299"/>
    <cellStyle name="20 % - Akzent5 3 5 18" xfId="11300"/>
    <cellStyle name="20 % - Akzent5 3 5 2" xfId="883"/>
    <cellStyle name="20 % - Akzent5 3 5 2 2" xfId="4726"/>
    <cellStyle name="20 % - Akzent5 3 5 2 2 2" xfId="11301"/>
    <cellStyle name="20 % - Akzent5 3 5 2 3" xfId="11302"/>
    <cellStyle name="20 % - Akzent5 3 5 2 4" xfId="11303"/>
    <cellStyle name="20 % - Akzent5 3 5 3" xfId="884"/>
    <cellStyle name="20 % - Akzent5 3 5 3 2" xfId="4727"/>
    <cellStyle name="20 % - Akzent5 3 5 3 3" xfId="11304"/>
    <cellStyle name="20 % - Akzent5 3 5 4" xfId="885"/>
    <cellStyle name="20 % - Akzent5 3 5 4 2" xfId="4728"/>
    <cellStyle name="20 % - Akzent5 3 5 5" xfId="886"/>
    <cellStyle name="20 % - Akzent5 3 5 5 2" xfId="4729"/>
    <cellStyle name="20 % - Akzent5 3 5 6" xfId="887"/>
    <cellStyle name="20 % - Akzent5 3 5 6 2" xfId="4730"/>
    <cellStyle name="20 % - Akzent5 3 5 7" xfId="2576"/>
    <cellStyle name="20 % - Akzent5 3 5 7 2" xfId="4731"/>
    <cellStyle name="20 % - Akzent5 3 5 8" xfId="2577"/>
    <cellStyle name="20 % - Akzent5 3 5 8 2" xfId="4732"/>
    <cellStyle name="20 % - Akzent5 3 5 9" xfId="3291"/>
    <cellStyle name="20 % - Akzent5 3 5 9 2" xfId="4733"/>
    <cellStyle name="20 % - Akzent5 3 6" xfId="888"/>
    <cellStyle name="20 % - Akzent5 3 6 2" xfId="4734"/>
    <cellStyle name="20 % - Akzent5 3 6 2 2" xfId="11305"/>
    <cellStyle name="20 % - Akzent5 3 6 3" xfId="11306"/>
    <cellStyle name="20 % - Akzent5 3 6 4" xfId="11307"/>
    <cellStyle name="20 % - Akzent5 3 6 5" xfId="11308"/>
    <cellStyle name="20 % - Akzent5 3 6 6" xfId="11309"/>
    <cellStyle name="20 % - Akzent5 3 6 7" xfId="11310"/>
    <cellStyle name="20 % - Akzent5 3 6 8" xfId="11311"/>
    <cellStyle name="20 % - Akzent5 3 7" xfId="889"/>
    <cellStyle name="20 % - Akzent5 3 7 2" xfId="4735"/>
    <cellStyle name="20 % - Akzent5 3 7 3" xfId="11312"/>
    <cellStyle name="20 % - Akzent5 3 7 4" xfId="11313"/>
    <cellStyle name="20 % - Akzent5 3 7 5" xfId="11314"/>
    <cellStyle name="20 % - Akzent5 3 7 6" xfId="11315"/>
    <cellStyle name="20 % - Akzent5 3 7 7" xfId="11316"/>
    <cellStyle name="20 % - Akzent5 3 8" xfId="890"/>
    <cellStyle name="20 % - Akzent5 3 8 2" xfId="4736"/>
    <cellStyle name="20 % - Akzent5 3 8 3" xfId="11317"/>
    <cellStyle name="20 % - Akzent5 3 8 4" xfId="11318"/>
    <cellStyle name="20 % - Akzent5 3 8 5" xfId="11319"/>
    <cellStyle name="20 % - Akzent5 3 9" xfId="891"/>
    <cellStyle name="20 % - Akzent5 3 9 2" xfId="4737"/>
    <cellStyle name="20 % - Akzent5 3 9 3" xfId="11320"/>
    <cellStyle name="20 % - Akzent5 3 9 4" xfId="11321"/>
    <cellStyle name="20 % - Akzent5 3 9 5" xfId="11322"/>
    <cellStyle name="20 % - Akzent5 4" xfId="892"/>
    <cellStyle name="20 % - Akzent5 4 10" xfId="2578"/>
    <cellStyle name="20 % - Akzent5 4 10 2" xfId="4739"/>
    <cellStyle name="20 % - Akzent5 4 11" xfId="3292"/>
    <cellStyle name="20 % - Akzent5 4 11 2" xfId="4740"/>
    <cellStyle name="20 % - Akzent5 4 12" xfId="4738"/>
    <cellStyle name="20 % - Akzent5 4 12 2" xfId="11323"/>
    <cellStyle name="20 % - Akzent5 4 13" xfId="11324"/>
    <cellStyle name="20 % - Akzent5 4 13 2" xfId="11325"/>
    <cellStyle name="20 % - Akzent5 4 14" xfId="11326"/>
    <cellStyle name="20 % - Akzent5 4 14 2" xfId="11327"/>
    <cellStyle name="20 % - Akzent5 4 15" xfId="11328"/>
    <cellStyle name="20 % - Akzent5 4 16" xfId="11329"/>
    <cellStyle name="20 % - Akzent5 4 17" xfId="11330"/>
    <cellStyle name="20 % - Akzent5 4 18" xfId="11331"/>
    <cellStyle name="20 % - Akzent5 4 2" xfId="893"/>
    <cellStyle name="20 % - Akzent5 4 2 2" xfId="3293"/>
    <cellStyle name="20 % - Akzent5 4 2 2 2" xfId="4742"/>
    <cellStyle name="20 % - Akzent5 4 2 2 3" xfId="11332"/>
    <cellStyle name="20 % - Akzent5 4 2 3" xfId="4741"/>
    <cellStyle name="20 % - Akzent5 4 2 4" xfId="11333"/>
    <cellStyle name="20 % - Akzent5 4 2 5" xfId="11334"/>
    <cellStyle name="20 % - Akzent5 4 3" xfId="894"/>
    <cellStyle name="20 % - Akzent5 4 3 2" xfId="4743"/>
    <cellStyle name="20 % - Akzent5 4 3 3" xfId="11335"/>
    <cellStyle name="20 % - Akzent5 4 4" xfId="895"/>
    <cellStyle name="20 % - Akzent5 4 4 2" xfId="4744"/>
    <cellStyle name="20 % - Akzent5 4 5" xfId="896"/>
    <cellStyle name="20 % - Akzent5 4 5 2" xfId="4745"/>
    <cellStyle name="20 % - Akzent5 4 6" xfId="897"/>
    <cellStyle name="20 % - Akzent5 4 6 2" xfId="4746"/>
    <cellStyle name="20 % - Akzent5 4 7" xfId="2579"/>
    <cellStyle name="20 % - Akzent5 4 7 2" xfId="4747"/>
    <cellStyle name="20 % - Akzent5 4 8" xfId="2580"/>
    <cellStyle name="20 % - Akzent5 4 8 2" xfId="4748"/>
    <cellStyle name="20 % - Akzent5 4 9" xfId="2581"/>
    <cellStyle name="20 % - Akzent5 5" xfId="3294"/>
    <cellStyle name="20 % - Akzent5 5 2" xfId="4749"/>
    <cellStyle name="20 % - Akzent5 5 2 2" xfId="11336"/>
    <cellStyle name="20 % - Akzent5 5 2 2 2" xfId="11337"/>
    <cellStyle name="20 % - Akzent5 5 2 3" xfId="11338"/>
    <cellStyle name="20 % - Akzent5 5 2 4" xfId="11339"/>
    <cellStyle name="20 % - Akzent5 5 3" xfId="11340"/>
    <cellStyle name="20 % - Akzent5 5 3 2" xfId="11341"/>
    <cellStyle name="20 % - Akzent5 5 3 3" xfId="11342"/>
    <cellStyle name="20 % - Akzent5 5 4" xfId="11343"/>
    <cellStyle name="20 % - Akzent5 5 5" xfId="11344"/>
    <cellStyle name="20 % - Akzent5 5 6" xfId="11345"/>
    <cellStyle name="20 % - Akzent5 6" xfId="3295"/>
    <cellStyle name="20 % - Akzent5 6 2" xfId="4750"/>
    <cellStyle name="20 % - Akzent5 6 2 2" xfId="11346"/>
    <cellStyle name="20 % - Akzent5 6 2 2 2" xfId="11347"/>
    <cellStyle name="20 % - Akzent5 6 2 3" xfId="11348"/>
    <cellStyle name="20 % - Akzent5 6 2 4" xfId="11349"/>
    <cellStyle name="20 % - Akzent5 6 3" xfId="11350"/>
    <cellStyle name="20 % - Akzent5 6 3 2" xfId="11351"/>
    <cellStyle name="20 % - Akzent5 6 3 3" xfId="11352"/>
    <cellStyle name="20 % - Akzent5 6 4" xfId="11353"/>
    <cellStyle name="20 % - Akzent5 6 5" xfId="11354"/>
    <cellStyle name="20 % - Akzent5 6 6" xfId="11355"/>
    <cellStyle name="20 % - Akzent5 7" xfId="11356"/>
    <cellStyle name="20 % - Akzent5 7 2" xfId="11357"/>
    <cellStyle name="20 % - Akzent5 7 2 2" xfId="11358"/>
    <cellStyle name="20 % - Akzent5 7 2 2 2" xfId="11359"/>
    <cellStyle name="20 % - Akzent5 7 2 3" xfId="11360"/>
    <cellStyle name="20 % - Akzent5 7 2 4" xfId="11361"/>
    <cellStyle name="20 % - Akzent5 7 3" xfId="11362"/>
    <cellStyle name="20 % - Akzent5 7 3 2" xfId="11363"/>
    <cellStyle name="20 % - Akzent5 7 4" xfId="11364"/>
    <cellStyle name="20 % - Akzent5 7 5" xfId="11365"/>
    <cellStyle name="20 % - Akzent5 8" xfId="11366"/>
    <cellStyle name="20 % - Akzent6 2" xfId="15"/>
    <cellStyle name="20 % - Akzent6 2 10" xfId="899"/>
    <cellStyle name="20 % - Akzent6 2 10 2" xfId="4752"/>
    <cellStyle name="20 % - Akzent6 2 10 3" xfId="11367"/>
    <cellStyle name="20 % - Akzent6 2 10 4" xfId="11368"/>
    <cellStyle name="20 % - Akzent6 2 10 5" xfId="11369"/>
    <cellStyle name="20 % - Akzent6 2 10 6" xfId="11370"/>
    <cellStyle name="20 % - Akzent6 2 11" xfId="900"/>
    <cellStyle name="20 % - Akzent6 2 11 2" xfId="4753"/>
    <cellStyle name="20 % - Akzent6 2 11 3" xfId="11371"/>
    <cellStyle name="20 % - Akzent6 2 11 4" xfId="11372"/>
    <cellStyle name="20 % - Akzent6 2 11 5" xfId="11373"/>
    <cellStyle name="20 % - Akzent6 2 11 6" xfId="11374"/>
    <cellStyle name="20 % - Akzent6 2 12" xfId="901"/>
    <cellStyle name="20 % - Akzent6 2 12 2" xfId="4754"/>
    <cellStyle name="20 % - Akzent6 2 12 3" xfId="11375"/>
    <cellStyle name="20 % - Akzent6 2 12 4" xfId="11376"/>
    <cellStyle name="20 % - Akzent6 2 12 5" xfId="11377"/>
    <cellStyle name="20 % - Akzent6 2 12 6" xfId="11378"/>
    <cellStyle name="20 % - Akzent6 2 13" xfId="902"/>
    <cellStyle name="20 % - Akzent6 2 13 2" xfId="4755"/>
    <cellStyle name="20 % - Akzent6 2 13 3" xfId="11379"/>
    <cellStyle name="20 % - Akzent6 2 13 4" xfId="11380"/>
    <cellStyle name="20 % - Akzent6 2 13 5" xfId="11381"/>
    <cellStyle name="20 % - Akzent6 2 13 6" xfId="11382"/>
    <cellStyle name="20 % - Akzent6 2 14" xfId="903"/>
    <cellStyle name="20 % - Akzent6 2 14 2" xfId="4756"/>
    <cellStyle name="20 % - Akzent6 2 14 3" xfId="11383"/>
    <cellStyle name="20 % - Akzent6 2 14 4" xfId="11384"/>
    <cellStyle name="20 % - Akzent6 2 14 5" xfId="11385"/>
    <cellStyle name="20 % - Akzent6 2 14 6" xfId="11386"/>
    <cellStyle name="20 % - Akzent6 2 15" xfId="904"/>
    <cellStyle name="20 % - Akzent6 2 15 2" xfId="4757"/>
    <cellStyle name="20 % - Akzent6 2 15 3" xfId="11387"/>
    <cellStyle name="20 % - Akzent6 2 15 4" xfId="11388"/>
    <cellStyle name="20 % - Akzent6 2 15 5" xfId="11389"/>
    <cellStyle name="20 % - Akzent6 2 15 6" xfId="11390"/>
    <cellStyle name="20 % - Akzent6 2 16" xfId="2582"/>
    <cellStyle name="20 % - Akzent6 2 16 2" xfId="4758"/>
    <cellStyle name="20 % - Akzent6 2 16 3" xfId="11391"/>
    <cellStyle name="20 % - Akzent6 2 16 4" xfId="11392"/>
    <cellStyle name="20 % - Akzent6 2 16 5" xfId="11393"/>
    <cellStyle name="20 % - Akzent6 2 16 6" xfId="11394"/>
    <cellStyle name="20 % - Akzent6 2 17" xfId="2583"/>
    <cellStyle name="20 % - Akzent6 2 17 2" xfId="4759"/>
    <cellStyle name="20 % - Akzent6 2 17 3" xfId="11395"/>
    <cellStyle name="20 % - Akzent6 2 17 4" xfId="11396"/>
    <cellStyle name="20 % - Akzent6 2 17 5" xfId="11397"/>
    <cellStyle name="20 % - Akzent6 2 17 6" xfId="11398"/>
    <cellStyle name="20 % - Akzent6 2 18" xfId="2584"/>
    <cellStyle name="20 % - Akzent6 2 18 2" xfId="4760"/>
    <cellStyle name="20 % - Akzent6 2 18 3" xfId="11399"/>
    <cellStyle name="20 % - Akzent6 2 18 4" xfId="11400"/>
    <cellStyle name="20 % - Akzent6 2 18 5" xfId="11401"/>
    <cellStyle name="20 % - Akzent6 2 18 6" xfId="11402"/>
    <cellStyle name="20 % - Akzent6 2 19" xfId="2585"/>
    <cellStyle name="20 % - Akzent6 2 19 2" xfId="4761"/>
    <cellStyle name="20 % - Akzent6 2 19 3" xfId="11403"/>
    <cellStyle name="20 % - Akzent6 2 19 4" xfId="11404"/>
    <cellStyle name="20 % - Akzent6 2 19 5" xfId="11405"/>
    <cellStyle name="20 % - Akzent6 2 19 6" xfId="11406"/>
    <cellStyle name="20 % - Akzent6 2 2" xfId="905"/>
    <cellStyle name="20 % - Akzent6 2 2 10" xfId="2586"/>
    <cellStyle name="20 % - Akzent6 2 2 10 2" xfId="4763"/>
    <cellStyle name="20 % - Akzent6 2 2 10 3" xfId="11407"/>
    <cellStyle name="20 % - Akzent6 2 2 10 4" xfId="11408"/>
    <cellStyle name="20 % - Akzent6 2 2 10 5" xfId="11409"/>
    <cellStyle name="20 % - Akzent6 2 2 10 6" xfId="11410"/>
    <cellStyle name="20 % - Akzent6 2 2 11" xfId="2587"/>
    <cellStyle name="20 % - Akzent6 2 2 11 2" xfId="4764"/>
    <cellStyle name="20 % - Akzent6 2 2 11 3" xfId="11411"/>
    <cellStyle name="20 % - Akzent6 2 2 11 4" xfId="11412"/>
    <cellStyle name="20 % - Akzent6 2 2 11 5" xfId="11413"/>
    <cellStyle name="20 % - Akzent6 2 2 11 6" xfId="11414"/>
    <cellStyle name="20 % - Akzent6 2 2 12" xfId="2588"/>
    <cellStyle name="20 % - Akzent6 2 2 12 2" xfId="4765"/>
    <cellStyle name="20 % - Akzent6 2 2 12 3" xfId="11415"/>
    <cellStyle name="20 % - Akzent6 2 2 12 4" xfId="11416"/>
    <cellStyle name="20 % - Akzent6 2 2 12 5" xfId="11417"/>
    <cellStyle name="20 % - Akzent6 2 2 12 6" xfId="11418"/>
    <cellStyle name="20 % - Akzent6 2 2 13" xfId="2589"/>
    <cellStyle name="20 % - Akzent6 2 2 13 2" xfId="4766"/>
    <cellStyle name="20 % - Akzent6 2 2 13 3" xfId="11419"/>
    <cellStyle name="20 % - Akzent6 2 2 13 4" xfId="11420"/>
    <cellStyle name="20 % - Akzent6 2 2 13 5" xfId="11421"/>
    <cellStyle name="20 % - Akzent6 2 2 13 6" xfId="11422"/>
    <cellStyle name="20 % - Akzent6 2 2 14" xfId="3296"/>
    <cellStyle name="20 % - Akzent6 2 2 14 2" xfId="4767"/>
    <cellStyle name="20 % - Akzent6 2 2 14 3" xfId="11423"/>
    <cellStyle name="20 % - Akzent6 2 2 14 4" xfId="11424"/>
    <cellStyle name="20 % - Akzent6 2 2 14 5" xfId="11425"/>
    <cellStyle name="20 % - Akzent6 2 2 14 6" xfId="11426"/>
    <cellStyle name="20 % - Akzent6 2 2 15" xfId="4762"/>
    <cellStyle name="20 % - Akzent6 2 2 15 2" xfId="11427"/>
    <cellStyle name="20 % - Akzent6 2 2 15 3" xfId="11428"/>
    <cellStyle name="20 % - Akzent6 2 2 15 4" xfId="11429"/>
    <cellStyle name="20 % - Akzent6 2 2 15 5" xfId="11430"/>
    <cellStyle name="20 % - Akzent6 2 2 15 6" xfId="11431"/>
    <cellStyle name="20 % - Akzent6 2 2 16" xfId="11432"/>
    <cellStyle name="20 % - Akzent6 2 2 16 2" xfId="11433"/>
    <cellStyle name="20 % - Akzent6 2 2 16 3" xfId="11434"/>
    <cellStyle name="20 % - Akzent6 2 2 16 4" xfId="11435"/>
    <cellStyle name="20 % - Akzent6 2 2 16 5" xfId="11436"/>
    <cellStyle name="20 % - Akzent6 2 2 16 6" xfId="11437"/>
    <cellStyle name="20 % - Akzent6 2 2 17" xfId="11438"/>
    <cellStyle name="20 % - Akzent6 2 2 17 2" xfId="11439"/>
    <cellStyle name="20 % - Akzent6 2 2 17 3" xfId="11440"/>
    <cellStyle name="20 % - Akzent6 2 2 17 4" xfId="11441"/>
    <cellStyle name="20 % - Akzent6 2 2 17 5" xfId="11442"/>
    <cellStyle name="20 % - Akzent6 2 2 17 6" xfId="11443"/>
    <cellStyle name="20 % - Akzent6 2 2 18" xfId="11444"/>
    <cellStyle name="20 % - Akzent6 2 2 18 2" xfId="11445"/>
    <cellStyle name="20 % - Akzent6 2 2 18 3" xfId="11446"/>
    <cellStyle name="20 % - Akzent6 2 2 18 4" xfId="11447"/>
    <cellStyle name="20 % - Akzent6 2 2 18 5" xfId="11448"/>
    <cellStyle name="20 % - Akzent6 2 2 19" xfId="11449"/>
    <cellStyle name="20 % - Akzent6 2 2 19 2" xfId="11450"/>
    <cellStyle name="20 % - Akzent6 2 2 19 3" xfId="11451"/>
    <cellStyle name="20 % - Akzent6 2 2 19 4" xfId="11452"/>
    <cellStyle name="20 % - Akzent6 2 2 19 5" xfId="11453"/>
    <cellStyle name="20 % - Akzent6 2 2 2" xfId="906"/>
    <cellStyle name="20 % - Akzent6 2 2 2 10" xfId="2590"/>
    <cellStyle name="20 % - Akzent6 2 2 2 10 2" xfId="4769"/>
    <cellStyle name="20 % - Akzent6 2 2 2 10 3" xfId="11454"/>
    <cellStyle name="20 % - Akzent6 2 2 2 10 4" xfId="11455"/>
    <cellStyle name="20 % - Akzent6 2 2 2 10 5" xfId="11456"/>
    <cellStyle name="20 % - Akzent6 2 2 2 11" xfId="3297"/>
    <cellStyle name="20 % - Akzent6 2 2 2 11 2" xfId="4770"/>
    <cellStyle name="20 % - Akzent6 2 2 2 11 3" xfId="11457"/>
    <cellStyle name="20 % - Akzent6 2 2 2 11 4" xfId="11458"/>
    <cellStyle name="20 % - Akzent6 2 2 2 11 5" xfId="11459"/>
    <cellStyle name="20 % - Akzent6 2 2 2 12" xfId="4768"/>
    <cellStyle name="20 % - Akzent6 2 2 2 12 2" xfId="11460"/>
    <cellStyle name="20 % - Akzent6 2 2 2 12 3" xfId="11461"/>
    <cellStyle name="20 % - Akzent6 2 2 2 12 4" xfId="11462"/>
    <cellStyle name="20 % - Akzent6 2 2 2 12 5" xfId="11463"/>
    <cellStyle name="20 % - Akzent6 2 2 2 13" xfId="11464"/>
    <cellStyle name="20 % - Akzent6 2 2 2 13 2" xfId="11465"/>
    <cellStyle name="20 % - Akzent6 2 2 2 13 3" xfId="11466"/>
    <cellStyle name="20 % - Akzent6 2 2 2 13 4" xfId="11467"/>
    <cellStyle name="20 % - Akzent6 2 2 2 13 5" xfId="11468"/>
    <cellStyle name="20 % - Akzent6 2 2 2 14" xfId="11469"/>
    <cellStyle name="20 % - Akzent6 2 2 2 14 2" xfId="11470"/>
    <cellStyle name="20 % - Akzent6 2 2 2 14 3" xfId="11471"/>
    <cellStyle name="20 % - Akzent6 2 2 2 14 4" xfId="11472"/>
    <cellStyle name="20 % - Akzent6 2 2 2 15" xfId="11473"/>
    <cellStyle name="20 % - Akzent6 2 2 2 15 2" xfId="11474"/>
    <cellStyle name="20 % - Akzent6 2 2 2 16" xfId="11475"/>
    <cellStyle name="20 % - Akzent6 2 2 2 16 2" xfId="11476"/>
    <cellStyle name="20 % - Akzent6 2 2 2 17" xfId="11477"/>
    <cellStyle name="20 % - Akzent6 2 2 2 17 2" xfId="11478"/>
    <cellStyle name="20 % - Akzent6 2 2 2 18" xfId="11479"/>
    <cellStyle name="20 % - Akzent6 2 2 2 18 2" xfId="11480"/>
    <cellStyle name="20 % - Akzent6 2 2 2 19" xfId="11481"/>
    <cellStyle name="20 % - Akzent6 2 2 2 19 2" xfId="11482"/>
    <cellStyle name="20 % - Akzent6 2 2 2 2" xfId="907"/>
    <cellStyle name="20 % - Akzent6 2 2 2 2 10" xfId="4771"/>
    <cellStyle name="20 % - Akzent6 2 2 2 2 10 2" xfId="11483"/>
    <cellStyle name="20 % - Akzent6 2 2 2 2 10 3" xfId="11484"/>
    <cellStyle name="20 % - Akzent6 2 2 2 2 10 4" xfId="11485"/>
    <cellStyle name="20 % - Akzent6 2 2 2 2 10 5" xfId="11486"/>
    <cellStyle name="20 % - Akzent6 2 2 2 2 11" xfId="11487"/>
    <cellStyle name="20 % - Akzent6 2 2 2 2 11 2" xfId="11488"/>
    <cellStyle name="20 % - Akzent6 2 2 2 2 11 3" xfId="11489"/>
    <cellStyle name="20 % - Akzent6 2 2 2 2 11 4" xfId="11490"/>
    <cellStyle name="20 % - Akzent6 2 2 2 2 12" xfId="11491"/>
    <cellStyle name="20 % - Akzent6 2 2 2 2 12 2" xfId="11492"/>
    <cellStyle name="20 % - Akzent6 2 2 2 2 13" xfId="11493"/>
    <cellStyle name="20 % - Akzent6 2 2 2 2 13 2" xfId="11494"/>
    <cellStyle name="20 % - Akzent6 2 2 2 2 14" xfId="11495"/>
    <cellStyle name="20 % - Akzent6 2 2 2 2 14 2" xfId="11496"/>
    <cellStyle name="20 % - Akzent6 2 2 2 2 15" xfId="11497"/>
    <cellStyle name="20 % - Akzent6 2 2 2 2 15 2" xfId="11498"/>
    <cellStyle name="20 % - Akzent6 2 2 2 2 16" xfId="11499"/>
    <cellStyle name="20 % - Akzent6 2 2 2 2 16 2" xfId="11500"/>
    <cellStyle name="20 % - Akzent6 2 2 2 2 17" xfId="11501"/>
    <cellStyle name="20 % - Akzent6 2 2 2 2 17 2" xfId="11502"/>
    <cellStyle name="20 % - Akzent6 2 2 2 2 18" xfId="11503"/>
    <cellStyle name="20 % - Akzent6 2 2 2 2 19" xfId="11504"/>
    <cellStyle name="20 % - Akzent6 2 2 2 2 2" xfId="908"/>
    <cellStyle name="20 % - Akzent6 2 2 2 2 2 2" xfId="4772"/>
    <cellStyle name="20 % - Akzent6 2 2 2 2 2 2 2" xfId="11505"/>
    <cellStyle name="20 % - Akzent6 2 2 2 2 2 3" xfId="11506"/>
    <cellStyle name="20 % - Akzent6 2 2 2 2 2 4" xfId="11507"/>
    <cellStyle name="20 % - Akzent6 2 2 2 2 2 5" xfId="11508"/>
    <cellStyle name="20 % - Akzent6 2 2 2 2 2 6" xfId="11509"/>
    <cellStyle name="20 % - Akzent6 2 2 2 2 2 7" xfId="11510"/>
    <cellStyle name="20 % - Akzent6 2 2 2 2 2 8" xfId="11511"/>
    <cellStyle name="20 % - Akzent6 2 2 2 2 20" xfId="11512"/>
    <cellStyle name="20 % - Akzent6 2 2 2 2 21" xfId="11513"/>
    <cellStyle name="20 % - Akzent6 2 2 2 2 3" xfId="909"/>
    <cellStyle name="20 % - Akzent6 2 2 2 2 3 2" xfId="4773"/>
    <cellStyle name="20 % - Akzent6 2 2 2 2 3 3" xfId="11514"/>
    <cellStyle name="20 % - Akzent6 2 2 2 2 3 4" xfId="11515"/>
    <cellStyle name="20 % - Akzent6 2 2 2 2 3 5" xfId="11516"/>
    <cellStyle name="20 % - Akzent6 2 2 2 2 3 6" xfId="11517"/>
    <cellStyle name="20 % - Akzent6 2 2 2 2 3 7" xfId="11518"/>
    <cellStyle name="20 % - Akzent6 2 2 2 2 4" xfId="910"/>
    <cellStyle name="20 % - Akzent6 2 2 2 2 4 2" xfId="4774"/>
    <cellStyle name="20 % - Akzent6 2 2 2 2 4 3" xfId="11519"/>
    <cellStyle name="20 % - Akzent6 2 2 2 2 4 4" xfId="11520"/>
    <cellStyle name="20 % - Akzent6 2 2 2 2 4 5" xfId="11521"/>
    <cellStyle name="20 % - Akzent6 2 2 2 2 4 6" xfId="11522"/>
    <cellStyle name="20 % - Akzent6 2 2 2 2 5" xfId="911"/>
    <cellStyle name="20 % - Akzent6 2 2 2 2 5 2" xfId="4775"/>
    <cellStyle name="20 % - Akzent6 2 2 2 2 5 3" xfId="11523"/>
    <cellStyle name="20 % - Akzent6 2 2 2 2 5 4" xfId="11524"/>
    <cellStyle name="20 % - Akzent6 2 2 2 2 5 5" xfId="11525"/>
    <cellStyle name="20 % - Akzent6 2 2 2 2 5 6" xfId="11526"/>
    <cellStyle name="20 % - Akzent6 2 2 2 2 6" xfId="912"/>
    <cellStyle name="20 % - Akzent6 2 2 2 2 6 2" xfId="4776"/>
    <cellStyle name="20 % - Akzent6 2 2 2 2 6 3" xfId="11527"/>
    <cellStyle name="20 % - Akzent6 2 2 2 2 6 4" xfId="11528"/>
    <cellStyle name="20 % - Akzent6 2 2 2 2 6 5" xfId="11529"/>
    <cellStyle name="20 % - Akzent6 2 2 2 2 7" xfId="2591"/>
    <cellStyle name="20 % - Akzent6 2 2 2 2 7 2" xfId="4777"/>
    <cellStyle name="20 % - Akzent6 2 2 2 2 7 3" xfId="11530"/>
    <cellStyle name="20 % - Akzent6 2 2 2 2 7 4" xfId="11531"/>
    <cellStyle name="20 % - Akzent6 2 2 2 2 7 5" xfId="11532"/>
    <cellStyle name="20 % - Akzent6 2 2 2 2 8" xfId="2592"/>
    <cellStyle name="20 % - Akzent6 2 2 2 2 8 2" xfId="4778"/>
    <cellStyle name="20 % - Akzent6 2 2 2 2 8 3" xfId="11533"/>
    <cellStyle name="20 % - Akzent6 2 2 2 2 8 4" xfId="11534"/>
    <cellStyle name="20 % - Akzent6 2 2 2 2 8 5" xfId="11535"/>
    <cellStyle name="20 % - Akzent6 2 2 2 2 9" xfId="3298"/>
    <cellStyle name="20 % - Akzent6 2 2 2 2 9 2" xfId="4779"/>
    <cellStyle name="20 % - Akzent6 2 2 2 2 9 3" xfId="11536"/>
    <cellStyle name="20 % - Akzent6 2 2 2 2 9 4" xfId="11537"/>
    <cellStyle name="20 % - Akzent6 2 2 2 2 9 5" xfId="11538"/>
    <cellStyle name="20 % - Akzent6 2 2 2 20" xfId="11539"/>
    <cellStyle name="20 % - Akzent6 2 2 2 20 2" xfId="11540"/>
    <cellStyle name="20 % - Akzent6 2 2 2 21" xfId="11541"/>
    <cellStyle name="20 % - Akzent6 2 2 2 22" xfId="11542"/>
    <cellStyle name="20 % - Akzent6 2 2 2 23" xfId="11543"/>
    <cellStyle name="20 % - Akzent6 2 2 2 24" xfId="11544"/>
    <cellStyle name="20 % - Akzent6 2 2 2 3" xfId="913"/>
    <cellStyle name="20 % - Akzent6 2 2 2 3 10" xfId="11545"/>
    <cellStyle name="20 % - Akzent6 2 2 2 3 2" xfId="4780"/>
    <cellStyle name="20 % - Akzent6 2 2 2 3 2 2" xfId="11546"/>
    <cellStyle name="20 % - Akzent6 2 2 2 3 2 3" xfId="11547"/>
    <cellStyle name="20 % - Akzent6 2 2 2 3 3" xfId="11548"/>
    <cellStyle name="20 % - Akzent6 2 2 2 3 3 2" xfId="11549"/>
    <cellStyle name="20 % - Akzent6 2 2 2 3 4" xfId="11550"/>
    <cellStyle name="20 % - Akzent6 2 2 2 3 4 2" xfId="11551"/>
    <cellStyle name="20 % - Akzent6 2 2 2 3 5" xfId="11552"/>
    <cellStyle name="20 % - Akzent6 2 2 2 3 5 2" xfId="11553"/>
    <cellStyle name="20 % - Akzent6 2 2 2 3 6" xfId="11554"/>
    <cellStyle name="20 % - Akzent6 2 2 2 3 6 2" xfId="11555"/>
    <cellStyle name="20 % - Akzent6 2 2 2 3 7" xfId="11556"/>
    <cellStyle name="20 % - Akzent6 2 2 2 3 7 2" xfId="11557"/>
    <cellStyle name="20 % - Akzent6 2 2 2 3 8" xfId="11558"/>
    <cellStyle name="20 % - Akzent6 2 2 2 3 9" xfId="11559"/>
    <cellStyle name="20 % - Akzent6 2 2 2 4" xfId="914"/>
    <cellStyle name="20 % - Akzent6 2 2 2 4 2" xfId="4781"/>
    <cellStyle name="20 % - Akzent6 2 2 2 4 3" xfId="11560"/>
    <cellStyle name="20 % - Akzent6 2 2 2 4 4" xfId="11561"/>
    <cellStyle name="20 % - Akzent6 2 2 2 4 5" xfId="11562"/>
    <cellStyle name="20 % - Akzent6 2 2 2 4 6" xfId="11563"/>
    <cellStyle name="20 % - Akzent6 2 2 2 4 7" xfId="11564"/>
    <cellStyle name="20 % - Akzent6 2 2 2 5" xfId="915"/>
    <cellStyle name="20 % - Akzent6 2 2 2 5 2" xfId="4782"/>
    <cellStyle name="20 % - Akzent6 2 2 2 5 3" xfId="11565"/>
    <cellStyle name="20 % - Akzent6 2 2 2 5 4" xfId="11566"/>
    <cellStyle name="20 % - Akzent6 2 2 2 5 5" xfId="11567"/>
    <cellStyle name="20 % - Akzent6 2 2 2 5 6" xfId="11568"/>
    <cellStyle name="20 % - Akzent6 2 2 2 6" xfId="916"/>
    <cellStyle name="20 % - Akzent6 2 2 2 6 2" xfId="4783"/>
    <cellStyle name="20 % - Akzent6 2 2 2 6 3" xfId="11569"/>
    <cellStyle name="20 % - Akzent6 2 2 2 6 4" xfId="11570"/>
    <cellStyle name="20 % - Akzent6 2 2 2 6 5" xfId="11571"/>
    <cellStyle name="20 % - Akzent6 2 2 2 6 6" xfId="11572"/>
    <cellStyle name="20 % - Akzent6 2 2 2 7" xfId="917"/>
    <cellStyle name="20 % - Akzent6 2 2 2 7 2" xfId="4784"/>
    <cellStyle name="20 % - Akzent6 2 2 2 7 3" xfId="11573"/>
    <cellStyle name="20 % - Akzent6 2 2 2 7 4" xfId="11574"/>
    <cellStyle name="20 % - Akzent6 2 2 2 7 5" xfId="11575"/>
    <cellStyle name="20 % - Akzent6 2 2 2 7 6" xfId="11576"/>
    <cellStyle name="20 % - Akzent6 2 2 2 8" xfId="2593"/>
    <cellStyle name="20 % - Akzent6 2 2 2 8 2" xfId="4785"/>
    <cellStyle name="20 % - Akzent6 2 2 2 8 3" xfId="11577"/>
    <cellStyle name="20 % - Akzent6 2 2 2 8 4" xfId="11578"/>
    <cellStyle name="20 % - Akzent6 2 2 2 8 5" xfId="11579"/>
    <cellStyle name="20 % - Akzent6 2 2 2 8 6" xfId="11580"/>
    <cellStyle name="20 % - Akzent6 2 2 2 9" xfId="2594"/>
    <cellStyle name="20 % - Akzent6 2 2 2 9 2" xfId="4786"/>
    <cellStyle name="20 % - Akzent6 2 2 2 9 3" xfId="11581"/>
    <cellStyle name="20 % - Akzent6 2 2 2 9 4" xfId="11582"/>
    <cellStyle name="20 % - Akzent6 2 2 2 9 5" xfId="11583"/>
    <cellStyle name="20 % - Akzent6 2 2 20" xfId="11584"/>
    <cellStyle name="20 % - Akzent6 2 2 20 2" xfId="11585"/>
    <cellStyle name="20 % - Akzent6 2 2 20 3" xfId="11586"/>
    <cellStyle name="20 % - Akzent6 2 2 20 4" xfId="11587"/>
    <cellStyle name="20 % - Akzent6 2 2 21" xfId="11588"/>
    <cellStyle name="20 % - Akzent6 2 2 21 2" xfId="11589"/>
    <cellStyle name="20 % - Akzent6 2 2 21 3" xfId="11590"/>
    <cellStyle name="20 % - Akzent6 2 2 21 4" xfId="11591"/>
    <cellStyle name="20 % - Akzent6 2 2 22" xfId="11592"/>
    <cellStyle name="20 % - Akzent6 2 2 22 2" xfId="11593"/>
    <cellStyle name="20 % - Akzent6 2 2 22 3" xfId="11594"/>
    <cellStyle name="20 % - Akzent6 2 2 23" xfId="11595"/>
    <cellStyle name="20 % - Akzent6 2 2 23 2" xfId="11596"/>
    <cellStyle name="20 % - Akzent6 2 2 23 3" xfId="11597"/>
    <cellStyle name="20 % - Akzent6 2 2 24" xfId="11598"/>
    <cellStyle name="20 % - Akzent6 2 2 24 2" xfId="11599"/>
    <cellStyle name="20 % - Akzent6 2 2 24 3" xfId="11600"/>
    <cellStyle name="20 % - Akzent6 2 2 25" xfId="11601"/>
    <cellStyle name="20 % - Akzent6 2 2 25 2" xfId="11602"/>
    <cellStyle name="20 % - Akzent6 2 2 26" xfId="11603"/>
    <cellStyle name="20 % - Akzent6 2 2 26 2" xfId="11604"/>
    <cellStyle name="20 % - Akzent6 2 2 27" xfId="11605"/>
    <cellStyle name="20 % - Akzent6 2 2 27 2" xfId="11606"/>
    <cellStyle name="20 % - Akzent6 2 2 28" xfId="11607"/>
    <cellStyle name="20 % - Akzent6 2 2 29" xfId="11608"/>
    <cellStyle name="20 % - Akzent6 2 2 3" xfId="918"/>
    <cellStyle name="20 % - Akzent6 2 2 3 10" xfId="4787"/>
    <cellStyle name="20 % - Akzent6 2 2 3 10 2" xfId="11609"/>
    <cellStyle name="20 % - Akzent6 2 2 3 10 3" xfId="11610"/>
    <cellStyle name="20 % - Akzent6 2 2 3 10 4" xfId="11611"/>
    <cellStyle name="20 % - Akzent6 2 2 3 10 5" xfId="11612"/>
    <cellStyle name="20 % - Akzent6 2 2 3 11" xfId="11613"/>
    <cellStyle name="20 % - Akzent6 2 2 3 11 2" xfId="11614"/>
    <cellStyle name="20 % - Akzent6 2 2 3 11 3" xfId="11615"/>
    <cellStyle name="20 % - Akzent6 2 2 3 11 4" xfId="11616"/>
    <cellStyle name="20 % - Akzent6 2 2 3 12" xfId="11617"/>
    <cellStyle name="20 % - Akzent6 2 2 3 12 2" xfId="11618"/>
    <cellStyle name="20 % - Akzent6 2 2 3 13" xfId="11619"/>
    <cellStyle name="20 % - Akzent6 2 2 3 13 2" xfId="11620"/>
    <cellStyle name="20 % - Akzent6 2 2 3 14" xfId="11621"/>
    <cellStyle name="20 % - Akzent6 2 2 3 14 2" xfId="11622"/>
    <cellStyle name="20 % - Akzent6 2 2 3 15" xfId="11623"/>
    <cellStyle name="20 % - Akzent6 2 2 3 15 2" xfId="11624"/>
    <cellStyle name="20 % - Akzent6 2 2 3 16" xfId="11625"/>
    <cellStyle name="20 % - Akzent6 2 2 3 16 2" xfId="11626"/>
    <cellStyle name="20 % - Akzent6 2 2 3 17" xfId="11627"/>
    <cellStyle name="20 % - Akzent6 2 2 3 17 2" xfId="11628"/>
    <cellStyle name="20 % - Akzent6 2 2 3 18" xfId="11629"/>
    <cellStyle name="20 % - Akzent6 2 2 3 19" xfId="11630"/>
    <cellStyle name="20 % - Akzent6 2 2 3 2" xfId="919"/>
    <cellStyle name="20 % - Akzent6 2 2 3 2 2" xfId="4788"/>
    <cellStyle name="20 % - Akzent6 2 2 3 2 2 2" xfId="11631"/>
    <cellStyle name="20 % - Akzent6 2 2 3 2 3" xfId="11632"/>
    <cellStyle name="20 % - Akzent6 2 2 3 2 4" xfId="11633"/>
    <cellStyle name="20 % - Akzent6 2 2 3 2 5" xfId="11634"/>
    <cellStyle name="20 % - Akzent6 2 2 3 2 6" xfId="11635"/>
    <cellStyle name="20 % - Akzent6 2 2 3 2 7" xfId="11636"/>
    <cellStyle name="20 % - Akzent6 2 2 3 2 8" xfId="11637"/>
    <cellStyle name="20 % - Akzent6 2 2 3 20" xfId="11638"/>
    <cellStyle name="20 % - Akzent6 2 2 3 21" xfId="11639"/>
    <cellStyle name="20 % - Akzent6 2 2 3 3" xfId="920"/>
    <cellStyle name="20 % - Akzent6 2 2 3 3 2" xfId="4789"/>
    <cellStyle name="20 % - Akzent6 2 2 3 3 3" xfId="11640"/>
    <cellStyle name="20 % - Akzent6 2 2 3 3 4" xfId="11641"/>
    <cellStyle name="20 % - Akzent6 2 2 3 3 5" xfId="11642"/>
    <cellStyle name="20 % - Akzent6 2 2 3 3 6" xfId="11643"/>
    <cellStyle name="20 % - Akzent6 2 2 3 3 7" xfId="11644"/>
    <cellStyle name="20 % - Akzent6 2 2 3 4" xfId="921"/>
    <cellStyle name="20 % - Akzent6 2 2 3 4 2" xfId="4790"/>
    <cellStyle name="20 % - Akzent6 2 2 3 4 3" xfId="11645"/>
    <cellStyle name="20 % - Akzent6 2 2 3 4 4" xfId="11646"/>
    <cellStyle name="20 % - Akzent6 2 2 3 4 5" xfId="11647"/>
    <cellStyle name="20 % - Akzent6 2 2 3 4 6" xfId="11648"/>
    <cellStyle name="20 % - Akzent6 2 2 3 5" xfId="922"/>
    <cellStyle name="20 % - Akzent6 2 2 3 5 2" xfId="4791"/>
    <cellStyle name="20 % - Akzent6 2 2 3 5 3" xfId="11649"/>
    <cellStyle name="20 % - Akzent6 2 2 3 5 4" xfId="11650"/>
    <cellStyle name="20 % - Akzent6 2 2 3 5 5" xfId="11651"/>
    <cellStyle name="20 % - Akzent6 2 2 3 5 6" xfId="11652"/>
    <cellStyle name="20 % - Akzent6 2 2 3 6" xfId="923"/>
    <cellStyle name="20 % - Akzent6 2 2 3 6 2" xfId="4792"/>
    <cellStyle name="20 % - Akzent6 2 2 3 6 3" xfId="11653"/>
    <cellStyle name="20 % - Akzent6 2 2 3 6 4" xfId="11654"/>
    <cellStyle name="20 % - Akzent6 2 2 3 6 5" xfId="11655"/>
    <cellStyle name="20 % - Akzent6 2 2 3 7" xfId="2595"/>
    <cellStyle name="20 % - Akzent6 2 2 3 7 2" xfId="4793"/>
    <cellStyle name="20 % - Akzent6 2 2 3 7 3" xfId="11656"/>
    <cellStyle name="20 % - Akzent6 2 2 3 7 4" xfId="11657"/>
    <cellStyle name="20 % - Akzent6 2 2 3 7 5" xfId="11658"/>
    <cellStyle name="20 % - Akzent6 2 2 3 8" xfId="2596"/>
    <cellStyle name="20 % - Akzent6 2 2 3 8 2" xfId="4794"/>
    <cellStyle name="20 % - Akzent6 2 2 3 8 3" xfId="11659"/>
    <cellStyle name="20 % - Akzent6 2 2 3 8 4" xfId="11660"/>
    <cellStyle name="20 % - Akzent6 2 2 3 8 5" xfId="11661"/>
    <cellStyle name="20 % - Akzent6 2 2 3 9" xfId="3299"/>
    <cellStyle name="20 % - Akzent6 2 2 3 9 2" xfId="4795"/>
    <cellStyle name="20 % - Akzent6 2 2 3 9 3" xfId="11662"/>
    <cellStyle name="20 % - Akzent6 2 2 3 9 4" xfId="11663"/>
    <cellStyle name="20 % - Akzent6 2 2 3 9 5" xfId="11664"/>
    <cellStyle name="20 % - Akzent6 2 2 30" xfId="11665"/>
    <cellStyle name="20 % - Akzent6 2 2 31" xfId="11666"/>
    <cellStyle name="20 % - Akzent6 2 2 32" xfId="11667"/>
    <cellStyle name="20 % - Akzent6 2 2 33" xfId="11668"/>
    <cellStyle name="20 % - Akzent6 2 2 34" xfId="11669"/>
    <cellStyle name="20 % - Akzent6 2 2 35" xfId="11670"/>
    <cellStyle name="20 % - Akzent6 2 2 4" xfId="924"/>
    <cellStyle name="20 % - Akzent6 2 2 4 10" xfId="11671"/>
    <cellStyle name="20 % - Akzent6 2 2 4 2" xfId="4796"/>
    <cellStyle name="20 % - Akzent6 2 2 4 2 2" xfId="11672"/>
    <cellStyle name="20 % - Akzent6 2 2 4 2 3" xfId="11673"/>
    <cellStyle name="20 % - Akzent6 2 2 4 3" xfId="11674"/>
    <cellStyle name="20 % - Akzent6 2 2 4 3 2" xfId="11675"/>
    <cellStyle name="20 % - Akzent6 2 2 4 4" xfId="11676"/>
    <cellStyle name="20 % - Akzent6 2 2 4 4 2" xfId="11677"/>
    <cellStyle name="20 % - Akzent6 2 2 4 5" xfId="11678"/>
    <cellStyle name="20 % - Akzent6 2 2 4 5 2" xfId="11679"/>
    <cellStyle name="20 % - Akzent6 2 2 4 6" xfId="11680"/>
    <cellStyle name="20 % - Akzent6 2 2 4 6 2" xfId="11681"/>
    <cellStyle name="20 % - Akzent6 2 2 4 7" xfId="11682"/>
    <cellStyle name="20 % - Akzent6 2 2 4 7 2" xfId="11683"/>
    <cellStyle name="20 % - Akzent6 2 2 4 8" xfId="11684"/>
    <cellStyle name="20 % - Akzent6 2 2 4 9" xfId="11685"/>
    <cellStyle name="20 % - Akzent6 2 2 5" xfId="925"/>
    <cellStyle name="20 % - Akzent6 2 2 5 2" xfId="4797"/>
    <cellStyle name="20 % - Akzent6 2 2 5 3" xfId="11686"/>
    <cellStyle name="20 % - Akzent6 2 2 5 4" xfId="11687"/>
    <cellStyle name="20 % - Akzent6 2 2 5 5" xfId="11688"/>
    <cellStyle name="20 % - Akzent6 2 2 5 6" xfId="11689"/>
    <cellStyle name="20 % - Akzent6 2 2 5 7" xfId="11690"/>
    <cellStyle name="20 % - Akzent6 2 2 6" xfId="926"/>
    <cellStyle name="20 % - Akzent6 2 2 6 2" xfId="4798"/>
    <cellStyle name="20 % - Akzent6 2 2 6 3" xfId="11691"/>
    <cellStyle name="20 % - Akzent6 2 2 6 4" xfId="11692"/>
    <cellStyle name="20 % - Akzent6 2 2 6 5" xfId="11693"/>
    <cellStyle name="20 % - Akzent6 2 2 6 6" xfId="11694"/>
    <cellStyle name="20 % - Akzent6 2 2 7" xfId="927"/>
    <cellStyle name="20 % - Akzent6 2 2 7 2" xfId="4799"/>
    <cellStyle name="20 % - Akzent6 2 2 7 3" xfId="11695"/>
    <cellStyle name="20 % - Akzent6 2 2 7 4" xfId="11696"/>
    <cellStyle name="20 % - Akzent6 2 2 7 5" xfId="11697"/>
    <cellStyle name="20 % - Akzent6 2 2 7 6" xfId="11698"/>
    <cellStyle name="20 % - Akzent6 2 2 8" xfId="928"/>
    <cellStyle name="20 % - Akzent6 2 2 8 2" xfId="4800"/>
    <cellStyle name="20 % - Akzent6 2 2 8 3" xfId="11699"/>
    <cellStyle name="20 % - Akzent6 2 2 8 4" xfId="11700"/>
    <cellStyle name="20 % - Akzent6 2 2 8 5" xfId="11701"/>
    <cellStyle name="20 % - Akzent6 2 2 8 6" xfId="11702"/>
    <cellStyle name="20 % - Akzent6 2 2 9" xfId="929"/>
    <cellStyle name="20 % - Akzent6 2 2 9 2" xfId="4801"/>
    <cellStyle name="20 % - Akzent6 2 2 9 3" xfId="11703"/>
    <cellStyle name="20 % - Akzent6 2 2 9 4" xfId="11704"/>
    <cellStyle name="20 % - Akzent6 2 2 9 5" xfId="11705"/>
    <cellStyle name="20 % - Akzent6 2 2 9 6" xfId="11706"/>
    <cellStyle name="20 % - Akzent6 2 20" xfId="3300"/>
    <cellStyle name="20 % - Akzent6 2 20 2" xfId="4802"/>
    <cellStyle name="20 % - Akzent6 2 20 3" xfId="11707"/>
    <cellStyle name="20 % - Akzent6 2 20 4" xfId="11708"/>
    <cellStyle name="20 % - Akzent6 2 20 5" xfId="11709"/>
    <cellStyle name="20 % - Akzent6 2 20 6" xfId="11710"/>
    <cellStyle name="20 % - Akzent6 2 21" xfId="4751"/>
    <cellStyle name="20 % - Akzent6 2 21 2" xfId="11711"/>
    <cellStyle name="20 % - Akzent6 2 21 3" xfId="11712"/>
    <cellStyle name="20 % - Akzent6 2 21 4" xfId="11713"/>
    <cellStyle name="20 % - Akzent6 2 21 5" xfId="11714"/>
    <cellStyle name="20 % - Akzent6 2 22" xfId="11715"/>
    <cellStyle name="20 % - Akzent6 2 22 2" xfId="11716"/>
    <cellStyle name="20 % - Akzent6 2 22 3" xfId="11717"/>
    <cellStyle name="20 % - Akzent6 2 22 4" xfId="11718"/>
    <cellStyle name="20 % - Akzent6 2 22 5" xfId="11719"/>
    <cellStyle name="20 % - Akzent6 2 23" xfId="11720"/>
    <cellStyle name="20 % - Akzent6 2 23 2" xfId="11721"/>
    <cellStyle name="20 % - Akzent6 2 23 3" xfId="11722"/>
    <cellStyle name="20 % - Akzent6 2 23 4" xfId="11723"/>
    <cellStyle name="20 % - Akzent6 2 23 5" xfId="11724"/>
    <cellStyle name="20 % - Akzent6 2 24" xfId="11725"/>
    <cellStyle name="20 % - Akzent6 2 24 2" xfId="11726"/>
    <cellStyle name="20 % - Akzent6 2 24 3" xfId="11727"/>
    <cellStyle name="20 % - Akzent6 2 24 4" xfId="11728"/>
    <cellStyle name="20 % - Akzent6 2 25" xfId="11729"/>
    <cellStyle name="20 % - Akzent6 2 25 2" xfId="11730"/>
    <cellStyle name="20 % - Akzent6 2 25 3" xfId="11731"/>
    <cellStyle name="20 % - Akzent6 2 25 4" xfId="11732"/>
    <cellStyle name="20 % - Akzent6 2 26" xfId="11733"/>
    <cellStyle name="20 % - Akzent6 2 26 2" xfId="11734"/>
    <cellStyle name="20 % - Akzent6 2 26 3" xfId="11735"/>
    <cellStyle name="20 % - Akzent6 2 27" xfId="11736"/>
    <cellStyle name="20 % - Akzent6 2 27 2" xfId="11737"/>
    <cellStyle name="20 % - Akzent6 2 28" xfId="11738"/>
    <cellStyle name="20 % - Akzent6 2 28 2" xfId="11739"/>
    <cellStyle name="20 % - Akzent6 2 29" xfId="11740"/>
    <cellStyle name="20 % - Akzent6 2 29 2" xfId="11741"/>
    <cellStyle name="20 % - Akzent6 2 3" xfId="930"/>
    <cellStyle name="20 % - Akzent6 2 3 10" xfId="2597"/>
    <cellStyle name="20 % - Akzent6 2 3 10 2" xfId="4804"/>
    <cellStyle name="20 % - Akzent6 2 3 10 3" xfId="11742"/>
    <cellStyle name="20 % - Akzent6 2 3 10 4" xfId="11743"/>
    <cellStyle name="20 % - Akzent6 2 3 10 5" xfId="11744"/>
    <cellStyle name="20 % - Akzent6 2 3 11" xfId="2598"/>
    <cellStyle name="20 % - Akzent6 2 3 11 2" xfId="4805"/>
    <cellStyle name="20 % - Akzent6 2 3 11 3" xfId="11745"/>
    <cellStyle name="20 % - Akzent6 2 3 11 4" xfId="11746"/>
    <cellStyle name="20 % - Akzent6 2 3 11 5" xfId="11747"/>
    <cellStyle name="20 % - Akzent6 2 3 12" xfId="3301"/>
    <cellStyle name="20 % - Akzent6 2 3 12 2" xfId="4806"/>
    <cellStyle name="20 % - Akzent6 2 3 12 3" xfId="11748"/>
    <cellStyle name="20 % - Akzent6 2 3 12 4" xfId="11749"/>
    <cellStyle name="20 % - Akzent6 2 3 12 5" xfId="11750"/>
    <cellStyle name="20 % - Akzent6 2 3 13" xfId="4803"/>
    <cellStyle name="20 % - Akzent6 2 3 13 2" xfId="11751"/>
    <cellStyle name="20 % - Akzent6 2 3 13 3" xfId="11752"/>
    <cellStyle name="20 % - Akzent6 2 3 13 4" xfId="11753"/>
    <cellStyle name="20 % - Akzent6 2 3 13 5" xfId="11754"/>
    <cellStyle name="20 % - Akzent6 2 3 14" xfId="11755"/>
    <cellStyle name="20 % - Akzent6 2 3 14 2" xfId="11756"/>
    <cellStyle name="20 % - Akzent6 2 3 14 3" xfId="11757"/>
    <cellStyle name="20 % - Akzent6 2 3 14 4" xfId="11758"/>
    <cellStyle name="20 % - Akzent6 2 3 15" xfId="11759"/>
    <cellStyle name="20 % - Akzent6 2 3 15 2" xfId="11760"/>
    <cellStyle name="20 % - Akzent6 2 3 15 3" xfId="11761"/>
    <cellStyle name="20 % - Akzent6 2 3 16" xfId="11762"/>
    <cellStyle name="20 % - Akzent6 2 3 16 2" xfId="11763"/>
    <cellStyle name="20 % - Akzent6 2 3 17" xfId="11764"/>
    <cellStyle name="20 % - Akzent6 2 3 17 2" xfId="11765"/>
    <cellStyle name="20 % - Akzent6 2 3 18" xfId="11766"/>
    <cellStyle name="20 % - Akzent6 2 3 18 2" xfId="11767"/>
    <cellStyle name="20 % - Akzent6 2 3 19" xfId="11768"/>
    <cellStyle name="20 % - Akzent6 2 3 19 2" xfId="11769"/>
    <cellStyle name="20 % - Akzent6 2 3 2" xfId="931"/>
    <cellStyle name="20 % - Akzent6 2 3 2 10" xfId="3302"/>
    <cellStyle name="20 % - Akzent6 2 3 2 10 2" xfId="4808"/>
    <cellStyle name="20 % - Akzent6 2 3 2 10 3" xfId="11770"/>
    <cellStyle name="20 % - Akzent6 2 3 2 10 4" xfId="11771"/>
    <cellStyle name="20 % - Akzent6 2 3 2 10 5" xfId="11772"/>
    <cellStyle name="20 % - Akzent6 2 3 2 11" xfId="4807"/>
    <cellStyle name="20 % - Akzent6 2 3 2 11 2" xfId="11773"/>
    <cellStyle name="20 % - Akzent6 2 3 2 11 3" xfId="11774"/>
    <cellStyle name="20 % - Akzent6 2 3 2 11 4" xfId="11775"/>
    <cellStyle name="20 % - Akzent6 2 3 2 12" xfId="11776"/>
    <cellStyle name="20 % - Akzent6 2 3 2 12 2" xfId="11777"/>
    <cellStyle name="20 % - Akzent6 2 3 2 12 3" xfId="11778"/>
    <cellStyle name="20 % - Akzent6 2 3 2 13" xfId="11779"/>
    <cellStyle name="20 % - Akzent6 2 3 2 13 2" xfId="11780"/>
    <cellStyle name="20 % - Akzent6 2 3 2 14" xfId="11781"/>
    <cellStyle name="20 % - Akzent6 2 3 2 14 2" xfId="11782"/>
    <cellStyle name="20 % - Akzent6 2 3 2 15" xfId="11783"/>
    <cellStyle name="20 % - Akzent6 2 3 2 15 2" xfId="11784"/>
    <cellStyle name="20 % - Akzent6 2 3 2 16" xfId="11785"/>
    <cellStyle name="20 % - Akzent6 2 3 2 16 2" xfId="11786"/>
    <cellStyle name="20 % - Akzent6 2 3 2 17" xfId="11787"/>
    <cellStyle name="20 % - Akzent6 2 3 2 17 2" xfId="11788"/>
    <cellStyle name="20 % - Akzent6 2 3 2 18" xfId="11789"/>
    <cellStyle name="20 % - Akzent6 2 3 2 18 2" xfId="11790"/>
    <cellStyle name="20 % - Akzent6 2 3 2 19" xfId="11791"/>
    <cellStyle name="20 % - Akzent6 2 3 2 2" xfId="932"/>
    <cellStyle name="20 % - Akzent6 2 3 2 2 10" xfId="11792"/>
    <cellStyle name="20 % - Akzent6 2 3 2 2 10 2" xfId="11793"/>
    <cellStyle name="20 % - Akzent6 2 3 2 2 11" xfId="11794"/>
    <cellStyle name="20 % - Akzent6 2 3 2 2 12" xfId="11795"/>
    <cellStyle name="20 % - Akzent6 2 3 2 2 13" xfId="11796"/>
    <cellStyle name="20 % - Akzent6 2 3 2 2 14" xfId="11797"/>
    <cellStyle name="20 % - Akzent6 2 3 2 2 15" xfId="11798"/>
    <cellStyle name="20 % - Akzent6 2 3 2 2 16" xfId="11799"/>
    <cellStyle name="20 % - Akzent6 2 3 2 2 17" xfId="11800"/>
    <cellStyle name="20 % - Akzent6 2 3 2 2 2" xfId="933"/>
    <cellStyle name="20 % - Akzent6 2 3 2 2 2 2" xfId="4810"/>
    <cellStyle name="20 % - Akzent6 2 3 2 2 2 2 2" xfId="11801"/>
    <cellStyle name="20 % - Akzent6 2 3 2 2 2 3" xfId="11802"/>
    <cellStyle name="20 % - Akzent6 2 3 2 2 2 4" xfId="11803"/>
    <cellStyle name="20 % - Akzent6 2 3 2 2 3" xfId="934"/>
    <cellStyle name="20 % - Akzent6 2 3 2 2 3 2" xfId="4811"/>
    <cellStyle name="20 % - Akzent6 2 3 2 2 3 3" xfId="11804"/>
    <cellStyle name="20 % - Akzent6 2 3 2 2 4" xfId="935"/>
    <cellStyle name="20 % - Akzent6 2 3 2 2 4 2" xfId="4812"/>
    <cellStyle name="20 % - Akzent6 2 3 2 2 5" xfId="936"/>
    <cellStyle name="20 % - Akzent6 2 3 2 2 5 2" xfId="4813"/>
    <cellStyle name="20 % - Akzent6 2 3 2 2 6" xfId="2599"/>
    <cellStyle name="20 % - Akzent6 2 3 2 2 6 2" xfId="4814"/>
    <cellStyle name="20 % - Akzent6 2 3 2 2 7" xfId="2600"/>
    <cellStyle name="20 % - Akzent6 2 3 2 2 7 2" xfId="4815"/>
    <cellStyle name="20 % - Akzent6 2 3 2 2 8" xfId="3303"/>
    <cellStyle name="20 % - Akzent6 2 3 2 2 8 2" xfId="4816"/>
    <cellStyle name="20 % - Akzent6 2 3 2 2 9" xfId="4809"/>
    <cellStyle name="20 % - Akzent6 2 3 2 2 9 2" xfId="11805"/>
    <cellStyle name="20 % - Akzent6 2 3 2 20" xfId="11806"/>
    <cellStyle name="20 % - Akzent6 2 3 2 21" xfId="11807"/>
    <cellStyle name="20 % - Akzent6 2 3 2 3" xfId="937"/>
    <cellStyle name="20 % - Akzent6 2 3 2 3 2" xfId="4817"/>
    <cellStyle name="20 % - Akzent6 2 3 2 3 2 2" xfId="11808"/>
    <cellStyle name="20 % - Akzent6 2 3 2 3 3" xfId="11809"/>
    <cellStyle name="20 % - Akzent6 2 3 2 3 4" xfId="11810"/>
    <cellStyle name="20 % - Akzent6 2 3 2 3 5" xfId="11811"/>
    <cellStyle name="20 % - Akzent6 2 3 2 3 6" xfId="11812"/>
    <cellStyle name="20 % - Akzent6 2 3 2 3 7" xfId="11813"/>
    <cellStyle name="20 % - Akzent6 2 3 2 3 8" xfId="11814"/>
    <cellStyle name="20 % - Akzent6 2 3 2 4" xfId="938"/>
    <cellStyle name="20 % - Akzent6 2 3 2 4 2" xfId="4818"/>
    <cellStyle name="20 % - Akzent6 2 3 2 4 3" xfId="11815"/>
    <cellStyle name="20 % - Akzent6 2 3 2 4 4" xfId="11816"/>
    <cellStyle name="20 % - Akzent6 2 3 2 4 5" xfId="11817"/>
    <cellStyle name="20 % - Akzent6 2 3 2 4 6" xfId="11818"/>
    <cellStyle name="20 % - Akzent6 2 3 2 4 7" xfId="11819"/>
    <cellStyle name="20 % - Akzent6 2 3 2 5" xfId="939"/>
    <cellStyle name="20 % - Akzent6 2 3 2 5 2" xfId="4819"/>
    <cellStyle name="20 % - Akzent6 2 3 2 5 3" xfId="11820"/>
    <cellStyle name="20 % - Akzent6 2 3 2 5 4" xfId="11821"/>
    <cellStyle name="20 % - Akzent6 2 3 2 5 5" xfId="11822"/>
    <cellStyle name="20 % - Akzent6 2 3 2 5 6" xfId="11823"/>
    <cellStyle name="20 % - Akzent6 2 3 2 6" xfId="940"/>
    <cellStyle name="20 % - Akzent6 2 3 2 6 2" xfId="4820"/>
    <cellStyle name="20 % - Akzent6 2 3 2 6 3" xfId="11824"/>
    <cellStyle name="20 % - Akzent6 2 3 2 6 4" xfId="11825"/>
    <cellStyle name="20 % - Akzent6 2 3 2 6 5" xfId="11826"/>
    <cellStyle name="20 % - Akzent6 2 3 2 7" xfId="941"/>
    <cellStyle name="20 % - Akzent6 2 3 2 7 2" xfId="4821"/>
    <cellStyle name="20 % - Akzent6 2 3 2 7 3" xfId="11827"/>
    <cellStyle name="20 % - Akzent6 2 3 2 7 4" xfId="11828"/>
    <cellStyle name="20 % - Akzent6 2 3 2 7 5" xfId="11829"/>
    <cellStyle name="20 % - Akzent6 2 3 2 8" xfId="2601"/>
    <cellStyle name="20 % - Akzent6 2 3 2 8 2" xfId="4822"/>
    <cellStyle name="20 % - Akzent6 2 3 2 8 3" xfId="11830"/>
    <cellStyle name="20 % - Akzent6 2 3 2 8 4" xfId="11831"/>
    <cellStyle name="20 % - Akzent6 2 3 2 8 5" xfId="11832"/>
    <cellStyle name="20 % - Akzent6 2 3 2 9" xfId="2602"/>
    <cellStyle name="20 % - Akzent6 2 3 2 9 2" xfId="4823"/>
    <cellStyle name="20 % - Akzent6 2 3 2 9 3" xfId="11833"/>
    <cellStyle name="20 % - Akzent6 2 3 2 9 4" xfId="11834"/>
    <cellStyle name="20 % - Akzent6 2 3 2 9 5" xfId="11835"/>
    <cellStyle name="20 % - Akzent6 2 3 20" xfId="11836"/>
    <cellStyle name="20 % - Akzent6 2 3 20 2" xfId="11837"/>
    <cellStyle name="20 % - Akzent6 2 3 21" xfId="11838"/>
    <cellStyle name="20 % - Akzent6 2 3 21 2" xfId="11839"/>
    <cellStyle name="20 % - Akzent6 2 3 22" xfId="11840"/>
    <cellStyle name="20 % - Akzent6 2 3 23" xfId="11841"/>
    <cellStyle name="20 % - Akzent6 2 3 24" xfId="11842"/>
    <cellStyle name="20 % - Akzent6 2 3 3" xfId="942"/>
    <cellStyle name="20 % - Akzent6 2 3 3 10" xfId="4824"/>
    <cellStyle name="20 % - Akzent6 2 3 3 10 2" xfId="11843"/>
    <cellStyle name="20 % - Akzent6 2 3 3 11" xfId="11844"/>
    <cellStyle name="20 % - Akzent6 2 3 3 11 2" xfId="11845"/>
    <cellStyle name="20 % - Akzent6 2 3 3 12" xfId="11846"/>
    <cellStyle name="20 % - Akzent6 2 3 3 13" xfId="11847"/>
    <cellStyle name="20 % - Akzent6 2 3 3 14" xfId="11848"/>
    <cellStyle name="20 % - Akzent6 2 3 3 15" xfId="11849"/>
    <cellStyle name="20 % - Akzent6 2 3 3 16" xfId="11850"/>
    <cellStyle name="20 % - Akzent6 2 3 3 17" xfId="11851"/>
    <cellStyle name="20 % - Akzent6 2 3 3 18" xfId="11852"/>
    <cellStyle name="20 % - Akzent6 2 3 3 2" xfId="943"/>
    <cellStyle name="20 % - Akzent6 2 3 3 2 2" xfId="4825"/>
    <cellStyle name="20 % - Akzent6 2 3 3 2 2 2" xfId="11853"/>
    <cellStyle name="20 % - Akzent6 2 3 3 2 3" xfId="11854"/>
    <cellStyle name="20 % - Akzent6 2 3 3 2 4" xfId="11855"/>
    <cellStyle name="20 % - Akzent6 2 3 3 2 5" xfId="11856"/>
    <cellStyle name="20 % - Akzent6 2 3 3 3" xfId="944"/>
    <cellStyle name="20 % - Akzent6 2 3 3 3 2" xfId="4826"/>
    <cellStyle name="20 % - Akzent6 2 3 3 3 3" xfId="11857"/>
    <cellStyle name="20 % - Akzent6 2 3 3 3 4" xfId="11858"/>
    <cellStyle name="20 % - Akzent6 2 3 3 4" xfId="945"/>
    <cellStyle name="20 % - Akzent6 2 3 3 4 2" xfId="4827"/>
    <cellStyle name="20 % - Akzent6 2 3 3 4 3" xfId="11859"/>
    <cellStyle name="20 % - Akzent6 2 3 3 5" xfId="946"/>
    <cellStyle name="20 % - Akzent6 2 3 3 5 2" xfId="4828"/>
    <cellStyle name="20 % - Akzent6 2 3 3 5 3" xfId="11860"/>
    <cellStyle name="20 % - Akzent6 2 3 3 6" xfId="947"/>
    <cellStyle name="20 % - Akzent6 2 3 3 6 2" xfId="4829"/>
    <cellStyle name="20 % - Akzent6 2 3 3 6 3" xfId="11861"/>
    <cellStyle name="20 % - Akzent6 2 3 3 7" xfId="2603"/>
    <cellStyle name="20 % - Akzent6 2 3 3 7 2" xfId="4830"/>
    <cellStyle name="20 % - Akzent6 2 3 3 7 3" xfId="11862"/>
    <cellStyle name="20 % - Akzent6 2 3 3 8" xfId="2604"/>
    <cellStyle name="20 % - Akzent6 2 3 3 8 2" xfId="4831"/>
    <cellStyle name="20 % - Akzent6 2 3 3 8 3" xfId="11863"/>
    <cellStyle name="20 % - Akzent6 2 3 3 9" xfId="3304"/>
    <cellStyle name="20 % - Akzent6 2 3 3 9 2" xfId="4832"/>
    <cellStyle name="20 % - Akzent6 2 3 3 9 3" xfId="11864"/>
    <cellStyle name="20 % - Akzent6 2 3 4" xfId="948"/>
    <cellStyle name="20 % - Akzent6 2 3 4 2" xfId="4833"/>
    <cellStyle name="20 % - Akzent6 2 3 4 2 2" xfId="11865"/>
    <cellStyle name="20 % - Akzent6 2 3 4 3" xfId="11866"/>
    <cellStyle name="20 % - Akzent6 2 3 4 4" xfId="11867"/>
    <cellStyle name="20 % - Akzent6 2 3 4 5" xfId="11868"/>
    <cellStyle name="20 % - Akzent6 2 3 4 6" xfId="11869"/>
    <cellStyle name="20 % - Akzent6 2 3 4 7" xfId="11870"/>
    <cellStyle name="20 % - Akzent6 2 3 4 8" xfId="11871"/>
    <cellStyle name="20 % - Akzent6 2 3 5" xfId="949"/>
    <cellStyle name="20 % - Akzent6 2 3 5 2" xfId="4834"/>
    <cellStyle name="20 % - Akzent6 2 3 5 3" xfId="11872"/>
    <cellStyle name="20 % - Akzent6 2 3 5 4" xfId="11873"/>
    <cellStyle name="20 % - Akzent6 2 3 5 5" xfId="11874"/>
    <cellStyle name="20 % - Akzent6 2 3 5 6" xfId="11875"/>
    <cellStyle name="20 % - Akzent6 2 3 5 7" xfId="11876"/>
    <cellStyle name="20 % - Akzent6 2 3 6" xfId="950"/>
    <cellStyle name="20 % - Akzent6 2 3 6 2" xfId="4835"/>
    <cellStyle name="20 % - Akzent6 2 3 6 3" xfId="11877"/>
    <cellStyle name="20 % - Akzent6 2 3 6 4" xfId="11878"/>
    <cellStyle name="20 % - Akzent6 2 3 6 5" xfId="11879"/>
    <cellStyle name="20 % - Akzent6 2 3 6 6" xfId="11880"/>
    <cellStyle name="20 % - Akzent6 2 3 7" xfId="951"/>
    <cellStyle name="20 % - Akzent6 2 3 7 2" xfId="4836"/>
    <cellStyle name="20 % - Akzent6 2 3 7 3" xfId="11881"/>
    <cellStyle name="20 % - Akzent6 2 3 7 4" xfId="11882"/>
    <cellStyle name="20 % - Akzent6 2 3 7 5" xfId="11883"/>
    <cellStyle name="20 % - Akzent6 2 3 7 6" xfId="11884"/>
    <cellStyle name="20 % - Akzent6 2 3 8" xfId="952"/>
    <cellStyle name="20 % - Akzent6 2 3 8 2" xfId="4837"/>
    <cellStyle name="20 % - Akzent6 2 3 8 3" xfId="11885"/>
    <cellStyle name="20 % - Akzent6 2 3 8 4" xfId="11886"/>
    <cellStyle name="20 % - Akzent6 2 3 8 5" xfId="11887"/>
    <cellStyle name="20 % - Akzent6 2 3 8 6" xfId="11888"/>
    <cellStyle name="20 % - Akzent6 2 3 9" xfId="2605"/>
    <cellStyle name="20 % - Akzent6 2 3 9 2" xfId="4838"/>
    <cellStyle name="20 % - Akzent6 2 3 9 3" xfId="11889"/>
    <cellStyle name="20 % - Akzent6 2 3 9 4" xfId="11890"/>
    <cellStyle name="20 % - Akzent6 2 3 9 5" xfId="11891"/>
    <cellStyle name="20 % - Akzent6 2 30" xfId="11892"/>
    <cellStyle name="20 % - Akzent6 2 30 2" xfId="11893"/>
    <cellStyle name="20 % - Akzent6 2 31" xfId="11894"/>
    <cellStyle name="20 % - Akzent6 2 32" xfId="11895"/>
    <cellStyle name="20 % - Akzent6 2 33" xfId="11896"/>
    <cellStyle name="20 % - Akzent6 2 34" xfId="11897"/>
    <cellStyle name="20 % - Akzent6 2 35" xfId="11898"/>
    <cellStyle name="20 % - Akzent6 2 36" xfId="11899"/>
    <cellStyle name="20 % - Akzent6 2 37" xfId="19838"/>
    <cellStyle name="20 % - Akzent6 2 38" xfId="898"/>
    <cellStyle name="20 % - Akzent6 2 4" xfId="953"/>
    <cellStyle name="20 % - Akzent6 2 4 10" xfId="3305"/>
    <cellStyle name="20 % - Akzent6 2 4 10 2" xfId="4840"/>
    <cellStyle name="20 % - Akzent6 2 4 10 3" xfId="11900"/>
    <cellStyle name="20 % - Akzent6 2 4 10 4" xfId="11901"/>
    <cellStyle name="20 % - Akzent6 2 4 10 5" xfId="11902"/>
    <cellStyle name="20 % - Akzent6 2 4 11" xfId="4839"/>
    <cellStyle name="20 % - Akzent6 2 4 11 2" xfId="11903"/>
    <cellStyle name="20 % - Akzent6 2 4 11 3" xfId="11904"/>
    <cellStyle name="20 % - Akzent6 2 4 11 4" xfId="11905"/>
    <cellStyle name="20 % - Akzent6 2 4 12" xfId="11906"/>
    <cellStyle name="20 % - Akzent6 2 4 12 2" xfId="11907"/>
    <cellStyle name="20 % - Akzent6 2 4 12 3" xfId="11908"/>
    <cellStyle name="20 % - Akzent6 2 4 13" xfId="11909"/>
    <cellStyle name="20 % - Akzent6 2 4 13 2" xfId="11910"/>
    <cellStyle name="20 % - Akzent6 2 4 14" xfId="11911"/>
    <cellStyle name="20 % - Akzent6 2 4 14 2" xfId="11912"/>
    <cellStyle name="20 % - Akzent6 2 4 15" xfId="11913"/>
    <cellStyle name="20 % - Akzent6 2 4 15 2" xfId="11914"/>
    <cellStyle name="20 % - Akzent6 2 4 16" xfId="11915"/>
    <cellStyle name="20 % - Akzent6 2 4 16 2" xfId="11916"/>
    <cellStyle name="20 % - Akzent6 2 4 17" xfId="11917"/>
    <cellStyle name="20 % - Akzent6 2 4 17 2" xfId="11918"/>
    <cellStyle name="20 % - Akzent6 2 4 18" xfId="11919"/>
    <cellStyle name="20 % - Akzent6 2 4 18 2" xfId="11920"/>
    <cellStyle name="20 % - Akzent6 2 4 19" xfId="11921"/>
    <cellStyle name="20 % - Akzent6 2 4 2" xfId="954"/>
    <cellStyle name="20 % - Akzent6 2 4 2 10" xfId="11922"/>
    <cellStyle name="20 % - Akzent6 2 4 2 10 2" xfId="11923"/>
    <cellStyle name="20 % - Akzent6 2 4 2 11" xfId="11924"/>
    <cellStyle name="20 % - Akzent6 2 4 2 12" xfId="11925"/>
    <cellStyle name="20 % - Akzent6 2 4 2 13" xfId="11926"/>
    <cellStyle name="20 % - Akzent6 2 4 2 14" xfId="11927"/>
    <cellStyle name="20 % - Akzent6 2 4 2 15" xfId="11928"/>
    <cellStyle name="20 % - Akzent6 2 4 2 16" xfId="11929"/>
    <cellStyle name="20 % - Akzent6 2 4 2 17" xfId="11930"/>
    <cellStyle name="20 % - Akzent6 2 4 2 2" xfId="955"/>
    <cellStyle name="20 % - Akzent6 2 4 2 2 2" xfId="4842"/>
    <cellStyle name="20 % - Akzent6 2 4 2 2 2 2" xfId="11931"/>
    <cellStyle name="20 % - Akzent6 2 4 2 2 3" xfId="11932"/>
    <cellStyle name="20 % - Akzent6 2 4 2 2 4" xfId="11933"/>
    <cellStyle name="20 % - Akzent6 2 4 2 3" xfId="956"/>
    <cellStyle name="20 % - Akzent6 2 4 2 3 2" xfId="4843"/>
    <cellStyle name="20 % - Akzent6 2 4 2 3 3" xfId="11934"/>
    <cellStyle name="20 % - Akzent6 2 4 2 4" xfId="957"/>
    <cellStyle name="20 % - Akzent6 2 4 2 4 2" xfId="4844"/>
    <cellStyle name="20 % - Akzent6 2 4 2 5" xfId="958"/>
    <cellStyle name="20 % - Akzent6 2 4 2 5 2" xfId="4845"/>
    <cellStyle name="20 % - Akzent6 2 4 2 6" xfId="2606"/>
    <cellStyle name="20 % - Akzent6 2 4 2 6 2" xfId="4846"/>
    <cellStyle name="20 % - Akzent6 2 4 2 7" xfId="2607"/>
    <cellStyle name="20 % - Akzent6 2 4 2 7 2" xfId="4847"/>
    <cellStyle name="20 % - Akzent6 2 4 2 8" xfId="3306"/>
    <cellStyle name="20 % - Akzent6 2 4 2 8 2" xfId="4848"/>
    <cellStyle name="20 % - Akzent6 2 4 2 9" xfId="4841"/>
    <cellStyle name="20 % - Akzent6 2 4 2 9 2" xfId="11935"/>
    <cellStyle name="20 % - Akzent6 2 4 20" xfId="11936"/>
    <cellStyle name="20 % - Akzent6 2 4 21" xfId="11937"/>
    <cellStyle name="20 % - Akzent6 2 4 3" xfId="959"/>
    <cellStyle name="20 % - Akzent6 2 4 3 2" xfId="4849"/>
    <cellStyle name="20 % - Akzent6 2 4 3 2 2" xfId="11938"/>
    <cellStyle name="20 % - Akzent6 2 4 3 3" xfId="11939"/>
    <cellStyle name="20 % - Akzent6 2 4 3 4" xfId="11940"/>
    <cellStyle name="20 % - Akzent6 2 4 3 5" xfId="11941"/>
    <cellStyle name="20 % - Akzent6 2 4 3 6" xfId="11942"/>
    <cellStyle name="20 % - Akzent6 2 4 3 7" xfId="11943"/>
    <cellStyle name="20 % - Akzent6 2 4 3 8" xfId="11944"/>
    <cellStyle name="20 % - Akzent6 2 4 4" xfId="960"/>
    <cellStyle name="20 % - Akzent6 2 4 4 2" xfId="4850"/>
    <cellStyle name="20 % - Akzent6 2 4 4 3" xfId="11945"/>
    <cellStyle name="20 % - Akzent6 2 4 4 4" xfId="11946"/>
    <cellStyle name="20 % - Akzent6 2 4 4 5" xfId="11947"/>
    <cellStyle name="20 % - Akzent6 2 4 4 6" xfId="11948"/>
    <cellStyle name="20 % - Akzent6 2 4 4 7" xfId="11949"/>
    <cellStyle name="20 % - Akzent6 2 4 5" xfId="961"/>
    <cellStyle name="20 % - Akzent6 2 4 5 2" xfId="4851"/>
    <cellStyle name="20 % - Akzent6 2 4 5 3" xfId="11950"/>
    <cellStyle name="20 % - Akzent6 2 4 5 4" xfId="11951"/>
    <cellStyle name="20 % - Akzent6 2 4 5 5" xfId="11952"/>
    <cellStyle name="20 % - Akzent6 2 4 5 6" xfId="11953"/>
    <cellStyle name="20 % - Akzent6 2 4 6" xfId="962"/>
    <cellStyle name="20 % - Akzent6 2 4 6 2" xfId="4852"/>
    <cellStyle name="20 % - Akzent6 2 4 6 3" xfId="11954"/>
    <cellStyle name="20 % - Akzent6 2 4 6 4" xfId="11955"/>
    <cellStyle name="20 % - Akzent6 2 4 6 5" xfId="11956"/>
    <cellStyle name="20 % - Akzent6 2 4 7" xfId="963"/>
    <cellStyle name="20 % - Akzent6 2 4 7 2" xfId="4853"/>
    <cellStyle name="20 % - Akzent6 2 4 7 3" xfId="11957"/>
    <cellStyle name="20 % - Akzent6 2 4 7 4" xfId="11958"/>
    <cellStyle name="20 % - Akzent6 2 4 7 5" xfId="11959"/>
    <cellStyle name="20 % - Akzent6 2 4 8" xfId="2608"/>
    <cellStyle name="20 % - Akzent6 2 4 8 2" xfId="4854"/>
    <cellStyle name="20 % - Akzent6 2 4 8 3" xfId="11960"/>
    <cellStyle name="20 % - Akzent6 2 4 8 4" xfId="11961"/>
    <cellStyle name="20 % - Akzent6 2 4 8 5" xfId="11962"/>
    <cellStyle name="20 % - Akzent6 2 4 9" xfId="2609"/>
    <cellStyle name="20 % - Akzent6 2 4 9 2" xfId="4855"/>
    <cellStyle name="20 % - Akzent6 2 4 9 3" xfId="11963"/>
    <cellStyle name="20 % - Akzent6 2 4 9 4" xfId="11964"/>
    <cellStyle name="20 % - Akzent6 2 4 9 5" xfId="11965"/>
    <cellStyle name="20 % - Akzent6 2 5" xfId="964"/>
    <cellStyle name="20 % - Akzent6 2 5 10" xfId="4856"/>
    <cellStyle name="20 % - Akzent6 2 5 10 2" xfId="11966"/>
    <cellStyle name="20 % - Akzent6 2 5 11" xfId="11967"/>
    <cellStyle name="20 % - Akzent6 2 5 11 2" xfId="11968"/>
    <cellStyle name="20 % - Akzent6 2 5 12" xfId="11969"/>
    <cellStyle name="20 % - Akzent6 2 5 13" xfId="11970"/>
    <cellStyle name="20 % - Akzent6 2 5 14" xfId="11971"/>
    <cellStyle name="20 % - Akzent6 2 5 15" xfId="11972"/>
    <cellStyle name="20 % - Akzent6 2 5 16" xfId="11973"/>
    <cellStyle name="20 % - Akzent6 2 5 17" xfId="11974"/>
    <cellStyle name="20 % - Akzent6 2 5 18" xfId="11975"/>
    <cellStyle name="20 % - Akzent6 2 5 2" xfId="965"/>
    <cellStyle name="20 % - Akzent6 2 5 2 2" xfId="4857"/>
    <cellStyle name="20 % - Akzent6 2 5 2 2 2" xfId="11976"/>
    <cellStyle name="20 % - Akzent6 2 5 2 3" xfId="11977"/>
    <cellStyle name="20 % - Akzent6 2 5 2 4" xfId="11978"/>
    <cellStyle name="20 % - Akzent6 2 5 2 5" xfId="11979"/>
    <cellStyle name="20 % - Akzent6 2 5 3" xfId="966"/>
    <cellStyle name="20 % - Akzent6 2 5 3 2" xfId="4858"/>
    <cellStyle name="20 % - Akzent6 2 5 3 3" xfId="11980"/>
    <cellStyle name="20 % - Akzent6 2 5 3 4" xfId="11981"/>
    <cellStyle name="20 % - Akzent6 2 5 4" xfId="967"/>
    <cellStyle name="20 % - Akzent6 2 5 4 2" xfId="4859"/>
    <cellStyle name="20 % - Akzent6 2 5 4 3" xfId="11982"/>
    <cellStyle name="20 % - Akzent6 2 5 5" xfId="968"/>
    <cellStyle name="20 % - Akzent6 2 5 5 2" xfId="4860"/>
    <cellStyle name="20 % - Akzent6 2 5 5 3" xfId="11983"/>
    <cellStyle name="20 % - Akzent6 2 5 6" xfId="969"/>
    <cellStyle name="20 % - Akzent6 2 5 6 2" xfId="4861"/>
    <cellStyle name="20 % - Akzent6 2 5 6 3" xfId="11984"/>
    <cellStyle name="20 % - Akzent6 2 5 7" xfId="2610"/>
    <cellStyle name="20 % - Akzent6 2 5 7 2" xfId="4862"/>
    <cellStyle name="20 % - Akzent6 2 5 7 3" xfId="11985"/>
    <cellStyle name="20 % - Akzent6 2 5 8" xfId="2611"/>
    <cellStyle name="20 % - Akzent6 2 5 8 2" xfId="4863"/>
    <cellStyle name="20 % - Akzent6 2 5 8 3" xfId="11986"/>
    <cellStyle name="20 % - Akzent6 2 5 9" xfId="3307"/>
    <cellStyle name="20 % - Akzent6 2 5 9 2" xfId="4864"/>
    <cellStyle name="20 % - Akzent6 2 5 9 3" xfId="11987"/>
    <cellStyle name="20 % - Akzent6 2 6" xfId="970"/>
    <cellStyle name="20 % - Akzent6 2 6 2" xfId="4865"/>
    <cellStyle name="20 % - Akzent6 2 6 2 2" xfId="11988"/>
    <cellStyle name="20 % - Akzent6 2 6 3" xfId="11989"/>
    <cellStyle name="20 % - Akzent6 2 6 4" xfId="11990"/>
    <cellStyle name="20 % - Akzent6 2 6 5" xfId="11991"/>
    <cellStyle name="20 % - Akzent6 2 6 6" xfId="11992"/>
    <cellStyle name="20 % - Akzent6 2 6 7" xfId="11993"/>
    <cellStyle name="20 % - Akzent6 2 6 8" xfId="11994"/>
    <cellStyle name="20 % - Akzent6 2 7" xfId="971"/>
    <cellStyle name="20 % - Akzent6 2 7 2" xfId="4866"/>
    <cellStyle name="20 % - Akzent6 2 7 3" xfId="11995"/>
    <cellStyle name="20 % - Akzent6 2 7 4" xfId="11996"/>
    <cellStyle name="20 % - Akzent6 2 7 5" xfId="11997"/>
    <cellStyle name="20 % - Akzent6 2 7 6" xfId="11998"/>
    <cellStyle name="20 % - Akzent6 2 7 7" xfId="11999"/>
    <cellStyle name="20 % - Akzent6 2 8" xfId="972"/>
    <cellStyle name="20 % - Akzent6 2 8 2" xfId="4867"/>
    <cellStyle name="20 % - Akzent6 2 8 3" xfId="12000"/>
    <cellStyle name="20 % - Akzent6 2 8 4" xfId="12001"/>
    <cellStyle name="20 % - Akzent6 2 8 5" xfId="12002"/>
    <cellStyle name="20 % - Akzent6 2 8 6" xfId="12003"/>
    <cellStyle name="20 % - Akzent6 2 9" xfId="973"/>
    <cellStyle name="20 % - Akzent6 2 9 2" xfId="4868"/>
    <cellStyle name="20 % - Akzent6 2 9 3" xfId="12004"/>
    <cellStyle name="20 % - Akzent6 2 9 4" xfId="12005"/>
    <cellStyle name="20 % - Akzent6 2 9 5" xfId="12006"/>
    <cellStyle name="20 % - Akzent6 2 9 6" xfId="12007"/>
    <cellStyle name="20 % - Akzent6 3" xfId="974"/>
    <cellStyle name="20 % - Akzent6 3 10" xfId="975"/>
    <cellStyle name="20 % - Akzent6 3 10 2" xfId="4870"/>
    <cellStyle name="20 % - Akzent6 3 10 3" xfId="12008"/>
    <cellStyle name="20 % - Akzent6 3 10 4" xfId="12009"/>
    <cellStyle name="20 % - Akzent6 3 10 5" xfId="12010"/>
    <cellStyle name="20 % - Akzent6 3 11" xfId="976"/>
    <cellStyle name="20 % - Akzent6 3 11 2" xfId="4871"/>
    <cellStyle name="20 % - Akzent6 3 11 3" xfId="12011"/>
    <cellStyle name="20 % - Akzent6 3 11 4" xfId="12012"/>
    <cellStyle name="20 % - Akzent6 3 11 5" xfId="12013"/>
    <cellStyle name="20 % - Akzent6 3 12" xfId="977"/>
    <cellStyle name="20 % - Akzent6 3 12 2" xfId="4872"/>
    <cellStyle name="20 % - Akzent6 3 12 3" xfId="12014"/>
    <cellStyle name="20 % - Akzent6 3 12 4" xfId="12015"/>
    <cellStyle name="20 % - Akzent6 3 12 5" xfId="12016"/>
    <cellStyle name="20 % - Akzent6 3 13" xfId="2612"/>
    <cellStyle name="20 % - Akzent6 3 13 2" xfId="4873"/>
    <cellStyle name="20 % - Akzent6 3 13 3" xfId="12017"/>
    <cellStyle name="20 % - Akzent6 3 13 4" xfId="12018"/>
    <cellStyle name="20 % - Akzent6 3 14" xfId="2613"/>
    <cellStyle name="20 % - Akzent6 3 14 2" xfId="4874"/>
    <cellStyle name="20 % - Akzent6 3 14 3" xfId="12019"/>
    <cellStyle name="20 % - Akzent6 3 15" xfId="2614"/>
    <cellStyle name="20 % - Akzent6 3 15 2" xfId="4875"/>
    <cellStyle name="20 % - Akzent6 3 15 3" xfId="12020"/>
    <cellStyle name="20 % - Akzent6 3 16" xfId="2615"/>
    <cellStyle name="20 % - Akzent6 3 16 2" xfId="4876"/>
    <cellStyle name="20 % - Akzent6 3 16 3" xfId="12021"/>
    <cellStyle name="20 % - Akzent6 3 17" xfId="3308"/>
    <cellStyle name="20 % - Akzent6 3 17 2" xfId="4877"/>
    <cellStyle name="20 % - Akzent6 3 17 3" xfId="12022"/>
    <cellStyle name="20 % - Akzent6 3 18" xfId="4869"/>
    <cellStyle name="20 % - Akzent6 3 18 2" xfId="12023"/>
    <cellStyle name="20 % - Akzent6 3 18 3" xfId="12024"/>
    <cellStyle name="20 % - Akzent6 3 19" xfId="12025"/>
    <cellStyle name="20 % - Akzent6 3 19 2" xfId="12026"/>
    <cellStyle name="20 % - Akzent6 3 19 3" xfId="12027"/>
    <cellStyle name="20 % - Akzent6 3 2" xfId="978"/>
    <cellStyle name="20 % - Akzent6 3 2 10" xfId="2616"/>
    <cellStyle name="20 % - Akzent6 3 2 10 2" xfId="4879"/>
    <cellStyle name="20 % - Akzent6 3 2 10 3" xfId="12028"/>
    <cellStyle name="20 % - Akzent6 3 2 10 4" xfId="12029"/>
    <cellStyle name="20 % - Akzent6 3 2 10 5" xfId="12030"/>
    <cellStyle name="20 % - Akzent6 3 2 11" xfId="2617"/>
    <cellStyle name="20 % - Akzent6 3 2 11 2" xfId="4880"/>
    <cellStyle name="20 % - Akzent6 3 2 11 3" xfId="12031"/>
    <cellStyle name="20 % - Akzent6 3 2 11 4" xfId="12032"/>
    <cellStyle name="20 % - Akzent6 3 2 12" xfId="2618"/>
    <cellStyle name="20 % - Akzent6 3 2 12 2" xfId="4881"/>
    <cellStyle name="20 % - Akzent6 3 2 12 3" xfId="12033"/>
    <cellStyle name="20 % - Akzent6 3 2 13" xfId="2619"/>
    <cellStyle name="20 % - Akzent6 3 2 13 2" xfId="4882"/>
    <cellStyle name="20 % - Akzent6 3 2 13 3" xfId="12034"/>
    <cellStyle name="20 % - Akzent6 3 2 14" xfId="3309"/>
    <cellStyle name="20 % - Akzent6 3 2 14 2" xfId="4883"/>
    <cellStyle name="20 % - Akzent6 3 2 14 3" xfId="12035"/>
    <cellStyle name="20 % - Akzent6 3 2 15" xfId="4878"/>
    <cellStyle name="20 % - Akzent6 3 2 15 2" xfId="12036"/>
    <cellStyle name="20 % - Akzent6 3 2 15 3" xfId="12037"/>
    <cellStyle name="20 % - Akzent6 3 2 16" xfId="12038"/>
    <cellStyle name="20 % - Akzent6 3 2 16 2" xfId="12039"/>
    <cellStyle name="20 % - Akzent6 3 2 16 3" xfId="12040"/>
    <cellStyle name="20 % - Akzent6 3 2 17" xfId="12041"/>
    <cellStyle name="20 % - Akzent6 3 2 17 2" xfId="12042"/>
    <cellStyle name="20 % - Akzent6 3 2 17 3" xfId="12043"/>
    <cellStyle name="20 % - Akzent6 3 2 18" xfId="12044"/>
    <cellStyle name="20 % - Akzent6 3 2 18 2" xfId="12045"/>
    <cellStyle name="20 % - Akzent6 3 2 19" xfId="12046"/>
    <cellStyle name="20 % - Akzent6 3 2 19 2" xfId="12047"/>
    <cellStyle name="20 % - Akzent6 3 2 2" xfId="979"/>
    <cellStyle name="20 % - Akzent6 3 2 2 10" xfId="2620"/>
    <cellStyle name="20 % - Akzent6 3 2 2 10 2" xfId="4885"/>
    <cellStyle name="20 % - Akzent6 3 2 2 11" xfId="3310"/>
    <cellStyle name="20 % - Akzent6 3 2 2 11 2" xfId="4886"/>
    <cellStyle name="20 % - Akzent6 3 2 2 12" xfId="4884"/>
    <cellStyle name="20 % - Akzent6 3 2 2 12 2" xfId="12048"/>
    <cellStyle name="20 % - Akzent6 3 2 2 13" xfId="12049"/>
    <cellStyle name="20 % - Akzent6 3 2 2 13 2" xfId="12050"/>
    <cellStyle name="20 % - Akzent6 3 2 2 14" xfId="12051"/>
    <cellStyle name="20 % - Akzent6 3 2 2 14 2" xfId="12052"/>
    <cellStyle name="20 % - Akzent6 3 2 2 15" xfId="12053"/>
    <cellStyle name="20 % - Akzent6 3 2 2 16" xfId="12054"/>
    <cellStyle name="20 % - Akzent6 3 2 2 17" xfId="12055"/>
    <cellStyle name="20 % - Akzent6 3 2 2 18" xfId="12056"/>
    <cellStyle name="20 % - Akzent6 3 2 2 19" xfId="12057"/>
    <cellStyle name="20 % - Akzent6 3 2 2 2" xfId="980"/>
    <cellStyle name="20 % - Akzent6 3 2 2 2 10" xfId="12058"/>
    <cellStyle name="20 % - Akzent6 3 2 2 2 10 2" xfId="12059"/>
    <cellStyle name="20 % - Akzent6 3 2 2 2 11" xfId="12060"/>
    <cellStyle name="20 % - Akzent6 3 2 2 2 12" xfId="12061"/>
    <cellStyle name="20 % - Akzent6 3 2 2 2 13" xfId="12062"/>
    <cellStyle name="20 % - Akzent6 3 2 2 2 2" xfId="981"/>
    <cellStyle name="20 % - Akzent6 3 2 2 2 2 2" xfId="4888"/>
    <cellStyle name="20 % - Akzent6 3 2 2 2 2 2 2" xfId="12063"/>
    <cellStyle name="20 % - Akzent6 3 2 2 2 2 3" xfId="12064"/>
    <cellStyle name="20 % - Akzent6 3 2 2 2 2 4" xfId="12065"/>
    <cellStyle name="20 % - Akzent6 3 2 2 2 3" xfId="982"/>
    <cellStyle name="20 % - Akzent6 3 2 2 2 3 2" xfId="4889"/>
    <cellStyle name="20 % - Akzent6 3 2 2 2 3 3" xfId="12066"/>
    <cellStyle name="20 % - Akzent6 3 2 2 2 4" xfId="983"/>
    <cellStyle name="20 % - Akzent6 3 2 2 2 4 2" xfId="4890"/>
    <cellStyle name="20 % - Akzent6 3 2 2 2 5" xfId="984"/>
    <cellStyle name="20 % - Akzent6 3 2 2 2 5 2" xfId="4891"/>
    <cellStyle name="20 % - Akzent6 3 2 2 2 6" xfId="2621"/>
    <cellStyle name="20 % - Akzent6 3 2 2 2 6 2" xfId="4892"/>
    <cellStyle name="20 % - Akzent6 3 2 2 2 7" xfId="2622"/>
    <cellStyle name="20 % - Akzent6 3 2 2 2 7 2" xfId="4893"/>
    <cellStyle name="20 % - Akzent6 3 2 2 2 8" xfId="3311"/>
    <cellStyle name="20 % - Akzent6 3 2 2 2 8 2" xfId="4894"/>
    <cellStyle name="20 % - Akzent6 3 2 2 2 9" xfId="4887"/>
    <cellStyle name="20 % - Akzent6 3 2 2 2 9 2" xfId="12067"/>
    <cellStyle name="20 % - Akzent6 3 2 2 20" xfId="12068"/>
    <cellStyle name="20 % - Akzent6 3 2 2 21" xfId="12069"/>
    <cellStyle name="20 % - Akzent6 3 2 2 3" xfId="985"/>
    <cellStyle name="20 % - Akzent6 3 2 2 3 2" xfId="4895"/>
    <cellStyle name="20 % - Akzent6 3 2 2 3 2 2" xfId="12070"/>
    <cellStyle name="20 % - Akzent6 3 2 2 3 3" xfId="12071"/>
    <cellStyle name="20 % - Akzent6 3 2 2 3 4" xfId="12072"/>
    <cellStyle name="20 % - Akzent6 3 2 2 4" xfId="986"/>
    <cellStyle name="20 % - Akzent6 3 2 2 4 2" xfId="4896"/>
    <cellStyle name="20 % - Akzent6 3 2 2 4 3" xfId="12073"/>
    <cellStyle name="20 % - Akzent6 3 2 2 5" xfId="987"/>
    <cellStyle name="20 % - Akzent6 3 2 2 5 2" xfId="4897"/>
    <cellStyle name="20 % - Akzent6 3 2 2 6" xfId="988"/>
    <cellStyle name="20 % - Akzent6 3 2 2 6 2" xfId="4898"/>
    <cellStyle name="20 % - Akzent6 3 2 2 7" xfId="989"/>
    <cellStyle name="20 % - Akzent6 3 2 2 7 2" xfId="4899"/>
    <cellStyle name="20 % - Akzent6 3 2 2 8" xfId="2623"/>
    <cellStyle name="20 % - Akzent6 3 2 2 8 2" xfId="4900"/>
    <cellStyle name="20 % - Akzent6 3 2 2 9" xfId="2624"/>
    <cellStyle name="20 % - Akzent6 3 2 2 9 2" xfId="4901"/>
    <cellStyle name="20 % - Akzent6 3 2 20" xfId="12074"/>
    <cellStyle name="20 % - Akzent6 3 2 20 2" xfId="12075"/>
    <cellStyle name="20 % - Akzent6 3 2 21" xfId="12076"/>
    <cellStyle name="20 % - Akzent6 3 2 22" xfId="12077"/>
    <cellStyle name="20 % - Akzent6 3 2 23" xfId="12078"/>
    <cellStyle name="20 % - Akzent6 3 2 24" xfId="12079"/>
    <cellStyle name="20 % - Akzent6 3 2 25" xfId="12080"/>
    <cellStyle name="20 % - Akzent6 3 2 3" xfId="990"/>
    <cellStyle name="20 % - Akzent6 3 2 3 10" xfId="12081"/>
    <cellStyle name="20 % - Akzent6 3 2 3 10 2" xfId="12082"/>
    <cellStyle name="20 % - Akzent6 3 2 3 11" xfId="12083"/>
    <cellStyle name="20 % - Akzent6 3 2 3 12" xfId="12084"/>
    <cellStyle name="20 % - Akzent6 3 2 3 13" xfId="12085"/>
    <cellStyle name="20 % - Akzent6 3 2 3 14" xfId="12086"/>
    <cellStyle name="20 % - Akzent6 3 2 3 15" xfId="12087"/>
    <cellStyle name="20 % - Akzent6 3 2 3 16" xfId="12088"/>
    <cellStyle name="20 % - Akzent6 3 2 3 17" xfId="12089"/>
    <cellStyle name="20 % - Akzent6 3 2 3 2" xfId="991"/>
    <cellStyle name="20 % - Akzent6 3 2 3 2 2" xfId="4903"/>
    <cellStyle name="20 % - Akzent6 3 2 3 2 2 2" xfId="12090"/>
    <cellStyle name="20 % - Akzent6 3 2 3 2 3" xfId="12091"/>
    <cellStyle name="20 % - Akzent6 3 2 3 2 4" xfId="12092"/>
    <cellStyle name="20 % - Akzent6 3 2 3 3" xfId="992"/>
    <cellStyle name="20 % - Akzent6 3 2 3 3 2" xfId="4904"/>
    <cellStyle name="20 % - Akzent6 3 2 3 3 3" xfId="12093"/>
    <cellStyle name="20 % - Akzent6 3 2 3 4" xfId="993"/>
    <cellStyle name="20 % - Akzent6 3 2 3 4 2" xfId="4905"/>
    <cellStyle name="20 % - Akzent6 3 2 3 5" xfId="994"/>
    <cellStyle name="20 % - Akzent6 3 2 3 5 2" xfId="4906"/>
    <cellStyle name="20 % - Akzent6 3 2 3 6" xfId="2625"/>
    <cellStyle name="20 % - Akzent6 3 2 3 6 2" xfId="4907"/>
    <cellStyle name="20 % - Akzent6 3 2 3 7" xfId="2626"/>
    <cellStyle name="20 % - Akzent6 3 2 3 7 2" xfId="4908"/>
    <cellStyle name="20 % - Akzent6 3 2 3 8" xfId="3312"/>
    <cellStyle name="20 % - Akzent6 3 2 3 8 2" xfId="4909"/>
    <cellStyle name="20 % - Akzent6 3 2 3 9" xfId="4902"/>
    <cellStyle name="20 % - Akzent6 3 2 3 9 2" xfId="12094"/>
    <cellStyle name="20 % - Akzent6 3 2 4" xfId="995"/>
    <cellStyle name="20 % - Akzent6 3 2 4 2" xfId="4910"/>
    <cellStyle name="20 % - Akzent6 3 2 4 2 2" xfId="12095"/>
    <cellStyle name="20 % - Akzent6 3 2 4 3" xfId="12096"/>
    <cellStyle name="20 % - Akzent6 3 2 4 4" xfId="12097"/>
    <cellStyle name="20 % - Akzent6 3 2 4 5" xfId="12098"/>
    <cellStyle name="20 % - Akzent6 3 2 4 6" xfId="12099"/>
    <cellStyle name="20 % - Akzent6 3 2 4 7" xfId="12100"/>
    <cellStyle name="20 % - Akzent6 3 2 4 8" xfId="12101"/>
    <cellStyle name="20 % - Akzent6 3 2 5" xfId="996"/>
    <cellStyle name="20 % - Akzent6 3 2 5 2" xfId="4911"/>
    <cellStyle name="20 % - Akzent6 3 2 5 3" xfId="12102"/>
    <cellStyle name="20 % - Akzent6 3 2 5 4" xfId="12103"/>
    <cellStyle name="20 % - Akzent6 3 2 5 5" xfId="12104"/>
    <cellStyle name="20 % - Akzent6 3 2 5 6" xfId="12105"/>
    <cellStyle name="20 % - Akzent6 3 2 5 7" xfId="12106"/>
    <cellStyle name="20 % - Akzent6 3 2 6" xfId="997"/>
    <cellStyle name="20 % - Akzent6 3 2 6 2" xfId="4912"/>
    <cellStyle name="20 % - Akzent6 3 2 6 3" xfId="12107"/>
    <cellStyle name="20 % - Akzent6 3 2 6 4" xfId="12108"/>
    <cellStyle name="20 % - Akzent6 3 2 6 5" xfId="12109"/>
    <cellStyle name="20 % - Akzent6 3 2 7" xfId="998"/>
    <cellStyle name="20 % - Akzent6 3 2 7 2" xfId="4913"/>
    <cellStyle name="20 % - Akzent6 3 2 7 3" xfId="12110"/>
    <cellStyle name="20 % - Akzent6 3 2 7 4" xfId="12111"/>
    <cellStyle name="20 % - Akzent6 3 2 7 5" xfId="12112"/>
    <cellStyle name="20 % - Akzent6 3 2 8" xfId="999"/>
    <cellStyle name="20 % - Akzent6 3 2 8 2" xfId="4914"/>
    <cellStyle name="20 % - Akzent6 3 2 8 3" xfId="12113"/>
    <cellStyle name="20 % - Akzent6 3 2 8 4" xfId="12114"/>
    <cellStyle name="20 % - Akzent6 3 2 8 5" xfId="12115"/>
    <cellStyle name="20 % - Akzent6 3 2 9" xfId="1000"/>
    <cellStyle name="20 % - Akzent6 3 2 9 2" xfId="4915"/>
    <cellStyle name="20 % - Akzent6 3 2 9 3" xfId="12116"/>
    <cellStyle name="20 % - Akzent6 3 2 9 4" xfId="12117"/>
    <cellStyle name="20 % - Akzent6 3 2 9 5" xfId="12118"/>
    <cellStyle name="20 % - Akzent6 3 20" xfId="12119"/>
    <cellStyle name="20 % - Akzent6 3 20 2" xfId="12120"/>
    <cellStyle name="20 % - Akzent6 3 20 3" xfId="12121"/>
    <cellStyle name="20 % - Akzent6 3 21" xfId="12122"/>
    <cellStyle name="20 % - Akzent6 3 21 2" xfId="12123"/>
    <cellStyle name="20 % - Akzent6 3 22" xfId="12124"/>
    <cellStyle name="20 % - Akzent6 3 22 2" xfId="12125"/>
    <cellStyle name="20 % - Akzent6 3 23" xfId="12126"/>
    <cellStyle name="20 % - Akzent6 3 24" xfId="12127"/>
    <cellStyle name="20 % - Akzent6 3 25" xfId="12128"/>
    <cellStyle name="20 % - Akzent6 3 26" xfId="12129"/>
    <cellStyle name="20 % - Akzent6 3 27" xfId="12130"/>
    <cellStyle name="20 % - Akzent6 3 28" xfId="12131"/>
    <cellStyle name="20 % - Akzent6 3 3" xfId="1001"/>
    <cellStyle name="20 % - Akzent6 3 3 10" xfId="2627"/>
    <cellStyle name="20 % - Akzent6 3 3 10 2" xfId="4917"/>
    <cellStyle name="20 % - Akzent6 3 3 11" xfId="2628"/>
    <cellStyle name="20 % - Akzent6 3 3 11 2" xfId="4918"/>
    <cellStyle name="20 % - Akzent6 3 3 12" xfId="3313"/>
    <cellStyle name="20 % - Akzent6 3 3 12 2" xfId="4919"/>
    <cellStyle name="20 % - Akzent6 3 3 13" xfId="4916"/>
    <cellStyle name="20 % - Akzent6 3 3 13 2" xfId="12132"/>
    <cellStyle name="20 % - Akzent6 3 3 14" xfId="12133"/>
    <cellStyle name="20 % - Akzent6 3 3 14 2" xfId="12134"/>
    <cellStyle name="20 % - Akzent6 3 3 15" xfId="12135"/>
    <cellStyle name="20 % - Akzent6 3 3 15 2" xfId="12136"/>
    <cellStyle name="20 % - Akzent6 3 3 16" xfId="12137"/>
    <cellStyle name="20 % - Akzent6 3 3 17" xfId="12138"/>
    <cellStyle name="20 % - Akzent6 3 3 18" xfId="12139"/>
    <cellStyle name="20 % - Akzent6 3 3 19" xfId="12140"/>
    <cellStyle name="20 % - Akzent6 3 3 2" xfId="1002"/>
    <cellStyle name="20 % - Akzent6 3 3 2 10" xfId="3314"/>
    <cellStyle name="20 % - Akzent6 3 3 2 10 2" xfId="4921"/>
    <cellStyle name="20 % - Akzent6 3 3 2 11" xfId="4920"/>
    <cellStyle name="20 % - Akzent6 3 3 2 11 2" xfId="12141"/>
    <cellStyle name="20 % - Akzent6 3 3 2 12" xfId="12142"/>
    <cellStyle name="20 % - Akzent6 3 3 2 12 2" xfId="12143"/>
    <cellStyle name="20 % - Akzent6 3 3 2 13" xfId="12144"/>
    <cellStyle name="20 % - Akzent6 3 3 2 14" xfId="12145"/>
    <cellStyle name="20 % - Akzent6 3 3 2 15" xfId="12146"/>
    <cellStyle name="20 % - Akzent6 3 3 2 16" xfId="12147"/>
    <cellStyle name="20 % - Akzent6 3 3 2 2" xfId="1003"/>
    <cellStyle name="20 % - Akzent6 3 3 2 2 10" xfId="12148"/>
    <cellStyle name="20 % - Akzent6 3 3 2 2 10 2" xfId="12149"/>
    <cellStyle name="20 % - Akzent6 3 3 2 2 11" xfId="12150"/>
    <cellStyle name="20 % - Akzent6 3 3 2 2 12" xfId="12151"/>
    <cellStyle name="20 % - Akzent6 3 3 2 2 13" xfId="12152"/>
    <cellStyle name="20 % - Akzent6 3 3 2 2 2" xfId="1004"/>
    <cellStyle name="20 % - Akzent6 3 3 2 2 2 2" xfId="4923"/>
    <cellStyle name="20 % - Akzent6 3 3 2 2 2 2 2" xfId="12153"/>
    <cellStyle name="20 % - Akzent6 3 3 2 2 2 3" xfId="12154"/>
    <cellStyle name="20 % - Akzent6 3 3 2 2 2 4" xfId="12155"/>
    <cellStyle name="20 % - Akzent6 3 3 2 2 3" xfId="1005"/>
    <cellStyle name="20 % - Akzent6 3 3 2 2 3 2" xfId="4924"/>
    <cellStyle name="20 % - Akzent6 3 3 2 2 3 3" xfId="12156"/>
    <cellStyle name="20 % - Akzent6 3 3 2 2 4" xfId="1006"/>
    <cellStyle name="20 % - Akzent6 3 3 2 2 4 2" xfId="4925"/>
    <cellStyle name="20 % - Akzent6 3 3 2 2 5" xfId="1007"/>
    <cellStyle name="20 % - Akzent6 3 3 2 2 5 2" xfId="4926"/>
    <cellStyle name="20 % - Akzent6 3 3 2 2 6" xfId="2629"/>
    <cellStyle name="20 % - Akzent6 3 3 2 2 6 2" xfId="4927"/>
    <cellStyle name="20 % - Akzent6 3 3 2 2 7" xfId="2630"/>
    <cellStyle name="20 % - Akzent6 3 3 2 2 7 2" xfId="4928"/>
    <cellStyle name="20 % - Akzent6 3 3 2 2 8" xfId="3315"/>
    <cellStyle name="20 % - Akzent6 3 3 2 2 8 2" xfId="4929"/>
    <cellStyle name="20 % - Akzent6 3 3 2 2 9" xfId="4922"/>
    <cellStyle name="20 % - Akzent6 3 3 2 2 9 2" xfId="12157"/>
    <cellStyle name="20 % - Akzent6 3 3 2 3" xfId="1008"/>
    <cellStyle name="20 % - Akzent6 3 3 2 3 2" xfId="4930"/>
    <cellStyle name="20 % - Akzent6 3 3 2 3 2 2" xfId="12158"/>
    <cellStyle name="20 % - Akzent6 3 3 2 3 3" xfId="12159"/>
    <cellStyle name="20 % - Akzent6 3 3 2 3 4" xfId="12160"/>
    <cellStyle name="20 % - Akzent6 3 3 2 4" xfId="1009"/>
    <cellStyle name="20 % - Akzent6 3 3 2 4 2" xfId="4931"/>
    <cellStyle name="20 % - Akzent6 3 3 2 4 3" xfId="12161"/>
    <cellStyle name="20 % - Akzent6 3 3 2 5" xfId="1010"/>
    <cellStyle name="20 % - Akzent6 3 3 2 5 2" xfId="4932"/>
    <cellStyle name="20 % - Akzent6 3 3 2 6" xfId="1011"/>
    <cellStyle name="20 % - Akzent6 3 3 2 6 2" xfId="4933"/>
    <cellStyle name="20 % - Akzent6 3 3 2 7" xfId="1012"/>
    <cellStyle name="20 % - Akzent6 3 3 2 7 2" xfId="4934"/>
    <cellStyle name="20 % - Akzent6 3 3 2 8" xfId="2631"/>
    <cellStyle name="20 % - Akzent6 3 3 2 8 2" xfId="4935"/>
    <cellStyle name="20 % - Akzent6 3 3 2 9" xfId="2632"/>
    <cellStyle name="20 % - Akzent6 3 3 2 9 2" xfId="4936"/>
    <cellStyle name="20 % - Akzent6 3 3 20" xfId="12162"/>
    <cellStyle name="20 % - Akzent6 3 3 21" xfId="12163"/>
    <cellStyle name="20 % - Akzent6 3 3 22" xfId="12164"/>
    <cellStyle name="20 % - Akzent6 3 3 3" xfId="1013"/>
    <cellStyle name="20 % - Akzent6 3 3 3 10" xfId="12165"/>
    <cellStyle name="20 % - Akzent6 3 3 3 10 2" xfId="12166"/>
    <cellStyle name="20 % - Akzent6 3 3 3 11" xfId="12167"/>
    <cellStyle name="20 % - Akzent6 3 3 3 12" xfId="12168"/>
    <cellStyle name="20 % - Akzent6 3 3 3 13" xfId="12169"/>
    <cellStyle name="20 % - Akzent6 3 3 3 14" xfId="12170"/>
    <cellStyle name="20 % - Akzent6 3 3 3 2" xfId="1014"/>
    <cellStyle name="20 % - Akzent6 3 3 3 2 2" xfId="4938"/>
    <cellStyle name="20 % - Akzent6 3 3 3 2 2 2" xfId="12171"/>
    <cellStyle name="20 % - Akzent6 3 3 3 2 3" xfId="12172"/>
    <cellStyle name="20 % - Akzent6 3 3 3 2 4" xfId="12173"/>
    <cellStyle name="20 % - Akzent6 3 3 3 3" xfId="1015"/>
    <cellStyle name="20 % - Akzent6 3 3 3 3 2" xfId="4939"/>
    <cellStyle name="20 % - Akzent6 3 3 3 3 3" xfId="12174"/>
    <cellStyle name="20 % - Akzent6 3 3 3 4" xfId="1016"/>
    <cellStyle name="20 % - Akzent6 3 3 3 4 2" xfId="4940"/>
    <cellStyle name="20 % - Akzent6 3 3 3 5" xfId="1017"/>
    <cellStyle name="20 % - Akzent6 3 3 3 5 2" xfId="4941"/>
    <cellStyle name="20 % - Akzent6 3 3 3 6" xfId="2633"/>
    <cellStyle name="20 % - Akzent6 3 3 3 6 2" xfId="4942"/>
    <cellStyle name="20 % - Akzent6 3 3 3 7" xfId="2634"/>
    <cellStyle name="20 % - Akzent6 3 3 3 7 2" xfId="4943"/>
    <cellStyle name="20 % - Akzent6 3 3 3 8" xfId="3316"/>
    <cellStyle name="20 % - Akzent6 3 3 3 8 2" xfId="4944"/>
    <cellStyle name="20 % - Akzent6 3 3 3 9" xfId="4937"/>
    <cellStyle name="20 % - Akzent6 3 3 3 9 2" xfId="12175"/>
    <cellStyle name="20 % - Akzent6 3 3 4" xfId="1018"/>
    <cellStyle name="20 % - Akzent6 3 3 4 2" xfId="4945"/>
    <cellStyle name="20 % - Akzent6 3 3 4 2 2" xfId="12176"/>
    <cellStyle name="20 % - Akzent6 3 3 4 3" xfId="12177"/>
    <cellStyle name="20 % - Akzent6 3 3 4 4" xfId="12178"/>
    <cellStyle name="20 % - Akzent6 3 3 4 5" xfId="12179"/>
    <cellStyle name="20 % - Akzent6 3 3 5" xfId="1019"/>
    <cellStyle name="20 % - Akzent6 3 3 5 2" xfId="4946"/>
    <cellStyle name="20 % - Akzent6 3 3 5 3" xfId="12180"/>
    <cellStyle name="20 % - Akzent6 3 3 5 4" xfId="12181"/>
    <cellStyle name="20 % - Akzent6 3 3 6" xfId="1020"/>
    <cellStyle name="20 % - Akzent6 3 3 6 2" xfId="4947"/>
    <cellStyle name="20 % - Akzent6 3 3 6 3" xfId="12182"/>
    <cellStyle name="20 % - Akzent6 3 3 7" xfId="1021"/>
    <cellStyle name="20 % - Akzent6 3 3 7 2" xfId="4948"/>
    <cellStyle name="20 % - Akzent6 3 3 7 3" xfId="12183"/>
    <cellStyle name="20 % - Akzent6 3 3 8" xfId="1022"/>
    <cellStyle name="20 % - Akzent6 3 3 8 2" xfId="4949"/>
    <cellStyle name="20 % - Akzent6 3 3 8 3" xfId="12184"/>
    <cellStyle name="20 % - Akzent6 3 3 9" xfId="2635"/>
    <cellStyle name="20 % - Akzent6 3 3 9 2" xfId="4950"/>
    <cellStyle name="20 % - Akzent6 3 3 9 3" xfId="12185"/>
    <cellStyle name="20 % - Akzent6 3 4" xfId="1023"/>
    <cellStyle name="20 % - Akzent6 3 4 10" xfId="3317"/>
    <cellStyle name="20 % - Akzent6 3 4 10 2" xfId="4952"/>
    <cellStyle name="20 % - Akzent6 3 4 11" xfId="4951"/>
    <cellStyle name="20 % - Akzent6 3 4 11 2" xfId="12186"/>
    <cellStyle name="20 % - Akzent6 3 4 12" xfId="12187"/>
    <cellStyle name="20 % - Akzent6 3 4 12 2" xfId="12188"/>
    <cellStyle name="20 % - Akzent6 3 4 13" xfId="12189"/>
    <cellStyle name="20 % - Akzent6 3 4 14" xfId="12190"/>
    <cellStyle name="20 % - Akzent6 3 4 15" xfId="12191"/>
    <cellStyle name="20 % - Akzent6 3 4 16" xfId="12192"/>
    <cellStyle name="20 % - Akzent6 3 4 17" xfId="12193"/>
    <cellStyle name="20 % - Akzent6 3 4 18" xfId="12194"/>
    <cellStyle name="20 % - Akzent6 3 4 19" xfId="12195"/>
    <cellStyle name="20 % - Akzent6 3 4 2" xfId="1024"/>
    <cellStyle name="20 % - Akzent6 3 4 2 10" xfId="12196"/>
    <cellStyle name="20 % - Akzent6 3 4 2 10 2" xfId="12197"/>
    <cellStyle name="20 % - Akzent6 3 4 2 11" xfId="12198"/>
    <cellStyle name="20 % - Akzent6 3 4 2 12" xfId="12199"/>
    <cellStyle name="20 % - Akzent6 3 4 2 13" xfId="12200"/>
    <cellStyle name="20 % - Akzent6 3 4 2 2" xfId="1025"/>
    <cellStyle name="20 % - Akzent6 3 4 2 2 2" xfId="4954"/>
    <cellStyle name="20 % - Akzent6 3 4 2 2 2 2" xfId="12201"/>
    <cellStyle name="20 % - Akzent6 3 4 2 2 3" xfId="12202"/>
    <cellStyle name="20 % - Akzent6 3 4 2 2 4" xfId="12203"/>
    <cellStyle name="20 % - Akzent6 3 4 2 3" xfId="1026"/>
    <cellStyle name="20 % - Akzent6 3 4 2 3 2" xfId="4955"/>
    <cellStyle name="20 % - Akzent6 3 4 2 3 3" xfId="12204"/>
    <cellStyle name="20 % - Akzent6 3 4 2 4" xfId="1027"/>
    <cellStyle name="20 % - Akzent6 3 4 2 4 2" xfId="4956"/>
    <cellStyle name="20 % - Akzent6 3 4 2 5" xfId="1028"/>
    <cellStyle name="20 % - Akzent6 3 4 2 5 2" xfId="4957"/>
    <cellStyle name="20 % - Akzent6 3 4 2 6" xfId="2636"/>
    <cellStyle name="20 % - Akzent6 3 4 2 6 2" xfId="4958"/>
    <cellStyle name="20 % - Akzent6 3 4 2 7" xfId="2637"/>
    <cellStyle name="20 % - Akzent6 3 4 2 7 2" xfId="4959"/>
    <cellStyle name="20 % - Akzent6 3 4 2 8" xfId="3318"/>
    <cellStyle name="20 % - Akzent6 3 4 2 8 2" xfId="4960"/>
    <cellStyle name="20 % - Akzent6 3 4 2 9" xfId="4953"/>
    <cellStyle name="20 % - Akzent6 3 4 2 9 2" xfId="12205"/>
    <cellStyle name="20 % - Akzent6 3 4 3" xfId="1029"/>
    <cellStyle name="20 % - Akzent6 3 4 3 2" xfId="4961"/>
    <cellStyle name="20 % - Akzent6 3 4 3 2 2" xfId="12206"/>
    <cellStyle name="20 % - Akzent6 3 4 3 3" xfId="12207"/>
    <cellStyle name="20 % - Akzent6 3 4 3 4" xfId="12208"/>
    <cellStyle name="20 % - Akzent6 3 4 4" xfId="1030"/>
    <cellStyle name="20 % - Akzent6 3 4 4 2" xfId="4962"/>
    <cellStyle name="20 % - Akzent6 3 4 4 3" xfId="12209"/>
    <cellStyle name="20 % - Akzent6 3 4 5" xfId="1031"/>
    <cellStyle name="20 % - Akzent6 3 4 5 2" xfId="4963"/>
    <cellStyle name="20 % - Akzent6 3 4 6" xfId="1032"/>
    <cellStyle name="20 % - Akzent6 3 4 6 2" xfId="4964"/>
    <cellStyle name="20 % - Akzent6 3 4 7" xfId="1033"/>
    <cellStyle name="20 % - Akzent6 3 4 7 2" xfId="4965"/>
    <cellStyle name="20 % - Akzent6 3 4 8" xfId="2638"/>
    <cellStyle name="20 % - Akzent6 3 4 8 2" xfId="4966"/>
    <cellStyle name="20 % - Akzent6 3 4 9" xfId="2639"/>
    <cellStyle name="20 % - Akzent6 3 4 9 2" xfId="4967"/>
    <cellStyle name="20 % - Akzent6 3 5" xfId="1034"/>
    <cellStyle name="20 % - Akzent6 3 5 10" xfId="4968"/>
    <cellStyle name="20 % - Akzent6 3 5 10 2" xfId="12210"/>
    <cellStyle name="20 % - Akzent6 3 5 11" xfId="12211"/>
    <cellStyle name="20 % - Akzent6 3 5 11 2" xfId="12212"/>
    <cellStyle name="20 % - Akzent6 3 5 12" xfId="12213"/>
    <cellStyle name="20 % - Akzent6 3 5 13" xfId="12214"/>
    <cellStyle name="20 % - Akzent6 3 5 14" xfId="12215"/>
    <cellStyle name="20 % - Akzent6 3 5 15" xfId="12216"/>
    <cellStyle name="20 % - Akzent6 3 5 16" xfId="12217"/>
    <cellStyle name="20 % - Akzent6 3 5 17" xfId="12218"/>
    <cellStyle name="20 % - Akzent6 3 5 18" xfId="12219"/>
    <cellStyle name="20 % - Akzent6 3 5 2" xfId="1035"/>
    <cellStyle name="20 % - Akzent6 3 5 2 2" xfId="4969"/>
    <cellStyle name="20 % - Akzent6 3 5 2 2 2" xfId="12220"/>
    <cellStyle name="20 % - Akzent6 3 5 2 3" xfId="12221"/>
    <cellStyle name="20 % - Akzent6 3 5 2 4" xfId="12222"/>
    <cellStyle name="20 % - Akzent6 3 5 3" xfId="1036"/>
    <cellStyle name="20 % - Akzent6 3 5 3 2" xfId="4970"/>
    <cellStyle name="20 % - Akzent6 3 5 3 3" xfId="12223"/>
    <cellStyle name="20 % - Akzent6 3 5 4" xfId="1037"/>
    <cellStyle name="20 % - Akzent6 3 5 4 2" xfId="4971"/>
    <cellStyle name="20 % - Akzent6 3 5 5" xfId="1038"/>
    <cellStyle name="20 % - Akzent6 3 5 5 2" xfId="4972"/>
    <cellStyle name="20 % - Akzent6 3 5 6" xfId="1039"/>
    <cellStyle name="20 % - Akzent6 3 5 6 2" xfId="4973"/>
    <cellStyle name="20 % - Akzent6 3 5 7" xfId="2640"/>
    <cellStyle name="20 % - Akzent6 3 5 7 2" xfId="4974"/>
    <cellStyle name="20 % - Akzent6 3 5 8" xfId="2641"/>
    <cellStyle name="20 % - Akzent6 3 5 8 2" xfId="4975"/>
    <cellStyle name="20 % - Akzent6 3 5 9" xfId="3319"/>
    <cellStyle name="20 % - Akzent6 3 5 9 2" xfId="4976"/>
    <cellStyle name="20 % - Akzent6 3 6" xfId="1040"/>
    <cellStyle name="20 % - Akzent6 3 6 2" xfId="4977"/>
    <cellStyle name="20 % - Akzent6 3 6 2 2" xfId="12224"/>
    <cellStyle name="20 % - Akzent6 3 6 3" xfId="12225"/>
    <cellStyle name="20 % - Akzent6 3 6 4" xfId="12226"/>
    <cellStyle name="20 % - Akzent6 3 6 5" xfId="12227"/>
    <cellStyle name="20 % - Akzent6 3 6 6" xfId="12228"/>
    <cellStyle name="20 % - Akzent6 3 6 7" xfId="12229"/>
    <cellStyle name="20 % - Akzent6 3 6 8" xfId="12230"/>
    <cellStyle name="20 % - Akzent6 3 7" xfId="1041"/>
    <cellStyle name="20 % - Akzent6 3 7 2" xfId="4978"/>
    <cellStyle name="20 % - Akzent6 3 7 3" xfId="12231"/>
    <cellStyle name="20 % - Akzent6 3 7 4" xfId="12232"/>
    <cellStyle name="20 % - Akzent6 3 7 5" xfId="12233"/>
    <cellStyle name="20 % - Akzent6 3 7 6" xfId="12234"/>
    <cellStyle name="20 % - Akzent6 3 7 7" xfId="12235"/>
    <cellStyle name="20 % - Akzent6 3 8" xfId="1042"/>
    <cellStyle name="20 % - Akzent6 3 8 2" xfId="4979"/>
    <cellStyle name="20 % - Akzent6 3 8 3" xfId="12236"/>
    <cellStyle name="20 % - Akzent6 3 8 4" xfId="12237"/>
    <cellStyle name="20 % - Akzent6 3 8 5" xfId="12238"/>
    <cellStyle name="20 % - Akzent6 3 9" xfId="1043"/>
    <cellStyle name="20 % - Akzent6 3 9 2" xfId="4980"/>
    <cellStyle name="20 % - Akzent6 3 9 3" xfId="12239"/>
    <cellStyle name="20 % - Akzent6 3 9 4" xfId="12240"/>
    <cellStyle name="20 % - Akzent6 3 9 5" xfId="12241"/>
    <cellStyle name="20 % - Akzent6 4" xfId="1044"/>
    <cellStyle name="20 % - Akzent6 4 10" xfId="2642"/>
    <cellStyle name="20 % - Akzent6 4 10 2" xfId="4982"/>
    <cellStyle name="20 % - Akzent6 4 11" xfId="3320"/>
    <cellStyle name="20 % - Akzent6 4 11 2" xfId="4983"/>
    <cellStyle name="20 % - Akzent6 4 12" xfId="4981"/>
    <cellStyle name="20 % - Akzent6 4 12 2" xfId="12242"/>
    <cellStyle name="20 % - Akzent6 4 13" xfId="12243"/>
    <cellStyle name="20 % - Akzent6 4 13 2" xfId="12244"/>
    <cellStyle name="20 % - Akzent6 4 14" xfId="12245"/>
    <cellStyle name="20 % - Akzent6 4 14 2" xfId="12246"/>
    <cellStyle name="20 % - Akzent6 4 15" xfId="12247"/>
    <cellStyle name="20 % - Akzent6 4 16" xfId="12248"/>
    <cellStyle name="20 % - Akzent6 4 17" xfId="12249"/>
    <cellStyle name="20 % - Akzent6 4 18" xfId="12250"/>
    <cellStyle name="20 % - Akzent6 4 2" xfId="1045"/>
    <cellStyle name="20 % - Akzent6 4 2 2" xfId="3321"/>
    <cellStyle name="20 % - Akzent6 4 2 2 2" xfId="4985"/>
    <cellStyle name="20 % - Akzent6 4 2 2 3" xfId="12251"/>
    <cellStyle name="20 % - Akzent6 4 2 3" xfId="4984"/>
    <cellStyle name="20 % - Akzent6 4 2 4" xfId="12252"/>
    <cellStyle name="20 % - Akzent6 4 2 5" xfId="12253"/>
    <cellStyle name="20 % - Akzent6 4 3" xfId="1046"/>
    <cellStyle name="20 % - Akzent6 4 3 2" xfId="4986"/>
    <cellStyle name="20 % - Akzent6 4 3 3" xfId="12254"/>
    <cellStyle name="20 % - Akzent6 4 4" xfId="1047"/>
    <cellStyle name="20 % - Akzent6 4 4 2" xfId="4987"/>
    <cellStyle name="20 % - Akzent6 4 5" xfId="1048"/>
    <cellStyle name="20 % - Akzent6 4 5 2" xfId="4988"/>
    <cellStyle name="20 % - Akzent6 4 6" xfId="1049"/>
    <cellStyle name="20 % - Akzent6 4 6 2" xfId="4989"/>
    <cellStyle name="20 % - Akzent6 4 7" xfId="2643"/>
    <cellStyle name="20 % - Akzent6 4 7 2" xfId="4990"/>
    <cellStyle name="20 % - Akzent6 4 8" xfId="2644"/>
    <cellStyle name="20 % - Akzent6 4 8 2" xfId="4991"/>
    <cellStyle name="20 % - Akzent6 4 9" xfId="2645"/>
    <cellStyle name="20 % - Akzent6 5" xfId="3322"/>
    <cellStyle name="20 % - Akzent6 5 2" xfId="4992"/>
    <cellStyle name="20 % - Akzent6 5 2 2" xfId="12255"/>
    <cellStyle name="20 % - Akzent6 5 2 2 2" xfId="12256"/>
    <cellStyle name="20 % - Akzent6 5 2 3" xfId="12257"/>
    <cellStyle name="20 % - Akzent6 5 2 4" xfId="12258"/>
    <cellStyle name="20 % - Akzent6 5 3" xfId="12259"/>
    <cellStyle name="20 % - Akzent6 5 3 2" xfId="12260"/>
    <cellStyle name="20 % - Akzent6 5 3 3" xfId="12261"/>
    <cellStyle name="20 % - Akzent6 5 4" xfId="12262"/>
    <cellStyle name="20 % - Akzent6 5 5" xfId="12263"/>
    <cellStyle name="20 % - Akzent6 5 6" xfId="12264"/>
    <cellStyle name="20 % - Akzent6 6" xfId="3323"/>
    <cellStyle name="20 % - Akzent6 6 2" xfId="4993"/>
    <cellStyle name="20 % - Akzent6 6 2 2" xfId="12265"/>
    <cellStyle name="20 % - Akzent6 6 2 2 2" xfId="12266"/>
    <cellStyle name="20 % - Akzent6 6 2 3" xfId="12267"/>
    <cellStyle name="20 % - Akzent6 6 2 4" xfId="12268"/>
    <cellStyle name="20 % - Akzent6 6 3" xfId="12269"/>
    <cellStyle name="20 % - Akzent6 6 3 2" xfId="12270"/>
    <cellStyle name="20 % - Akzent6 6 3 3" xfId="12271"/>
    <cellStyle name="20 % - Akzent6 6 4" xfId="12272"/>
    <cellStyle name="20 % - Akzent6 6 5" xfId="12273"/>
    <cellStyle name="20 % - Akzent6 6 6" xfId="12274"/>
    <cellStyle name="20 % - Akzent6 7" xfId="12275"/>
    <cellStyle name="20 % - Akzent6 7 2" xfId="12276"/>
    <cellStyle name="20 % - Akzent6 7 2 2" xfId="12277"/>
    <cellStyle name="20 % - Akzent6 7 2 2 2" xfId="12278"/>
    <cellStyle name="20 % - Akzent6 7 2 3" xfId="12279"/>
    <cellStyle name="20 % - Akzent6 7 2 4" xfId="12280"/>
    <cellStyle name="20 % - Akzent6 7 3" xfId="12281"/>
    <cellStyle name="20 % - Akzent6 7 3 2" xfId="12282"/>
    <cellStyle name="20 % - Akzent6 7 4" xfId="12283"/>
    <cellStyle name="20 % - Akzent6 7 5" xfId="12284"/>
    <cellStyle name="20 % - Akzent6 8" xfId="12285"/>
    <cellStyle name="20% - Accent1" xfId="16"/>
    <cellStyle name="20% - Accent2" xfId="17"/>
    <cellStyle name="20% - Accent3" xfId="18"/>
    <cellStyle name="20% - Accent4" xfId="19"/>
    <cellStyle name="20% - Accent5" xfId="20"/>
    <cellStyle name="20% - Accent6" xfId="21"/>
    <cellStyle name="20% - Akzent1" xfId="22"/>
    <cellStyle name="20% - Akzent1 2" xfId="1050"/>
    <cellStyle name="20% - Akzent1 2 2" xfId="12286"/>
    <cellStyle name="20% - Akzent1 3" xfId="12287"/>
    <cellStyle name="20% - Akzent1 4" xfId="12288"/>
    <cellStyle name="20% - Akzent1_Nord+West" xfId="12289"/>
    <cellStyle name="20% - Akzent2" xfId="23"/>
    <cellStyle name="20% - Akzent2 2" xfId="1051"/>
    <cellStyle name="20% - Akzent2 2 2" xfId="12290"/>
    <cellStyle name="20% - Akzent2 3" xfId="12291"/>
    <cellStyle name="20% - Akzent2_Nord+West" xfId="12292"/>
    <cellStyle name="20% - Akzent3" xfId="24"/>
    <cellStyle name="20% - Akzent3 2" xfId="1052"/>
    <cellStyle name="20% - Akzent3 2 2" xfId="12293"/>
    <cellStyle name="20% - Akzent3 3" xfId="12294"/>
    <cellStyle name="20% - Akzent3_Nord+West" xfId="12295"/>
    <cellStyle name="20% - Akzent4" xfId="25"/>
    <cellStyle name="20% - Akzent4 2" xfId="1053"/>
    <cellStyle name="20% - Akzent4 2 2" xfId="12296"/>
    <cellStyle name="20% - Akzent4 3" xfId="12297"/>
    <cellStyle name="20% - Akzent4_Nord+West" xfId="12298"/>
    <cellStyle name="20% - Akzent5" xfId="26"/>
    <cellStyle name="20% - Akzent5 2" xfId="12299"/>
    <cellStyle name="20% - Akzent6" xfId="27"/>
    <cellStyle name="20% - Akzent6 2" xfId="1054"/>
    <cellStyle name="20% - Akzent6 2 2" xfId="12300"/>
    <cellStyle name="20% - Akzent6 3" xfId="12301"/>
    <cellStyle name="20% - Akzent6_Nord+West" xfId="12302"/>
    <cellStyle name="40 % - Akzent1 2" xfId="28"/>
    <cellStyle name="40 % - Akzent1 2 10" xfId="1056"/>
    <cellStyle name="40 % - Akzent1 2 10 2" xfId="4995"/>
    <cellStyle name="40 % - Akzent1 2 10 3" xfId="12303"/>
    <cellStyle name="40 % - Akzent1 2 10 4" xfId="12304"/>
    <cellStyle name="40 % - Akzent1 2 10 5" xfId="12305"/>
    <cellStyle name="40 % - Akzent1 2 10 6" xfId="12306"/>
    <cellStyle name="40 % - Akzent1 2 11" xfId="1057"/>
    <cellStyle name="40 % - Akzent1 2 11 2" xfId="4996"/>
    <cellStyle name="40 % - Akzent1 2 11 3" xfId="12307"/>
    <cellStyle name="40 % - Akzent1 2 11 4" xfId="12308"/>
    <cellStyle name="40 % - Akzent1 2 11 5" xfId="12309"/>
    <cellStyle name="40 % - Akzent1 2 11 6" xfId="12310"/>
    <cellStyle name="40 % - Akzent1 2 12" xfId="1058"/>
    <cellStyle name="40 % - Akzent1 2 12 2" xfId="4997"/>
    <cellStyle name="40 % - Akzent1 2 12 3" xfId="12311"/>
    <cellStyle name="40 % - Akzent1 2 12 4" xfId="12312"/>
    <cellStyle name="40 % - Akzent1 2 12 5" xfId="12313"/>
    <cellStyle name="40 % - Akzent1 2 12 6" xfId="12314"/>
    <cellStyle name="40 % - Akzent1 2 13" xfId="1059"/>
    <cellStyle name="40 % - Akzent1 2 13 2" xfId="4998"/>
    <cellStyle name="40 % - Akzent1 2 13 3" xfId="12315"/>
    <cellStyle name="40 % - Akzent1 2 13 4" xfId="12316"/>
    <cellStyle name="40 % - Akzent1 2 13 5" xfId="12317"/>
    <cellStyle name="40 % - Akzent1 2 13 6" xfId="12318"/>
    <cellStyle name="40 % - Akzent1 2 14" xfId="1060"/>
    <cellStyle name="40 % - Akzent1 2 14 2" xfId="4999"/>
    <cellStyle name="40 % - Akzent1 2 14 3" xfId="12319"/>
    <cellStyle name="40 % - Akzent1 2 14 4" xfId="12320"/>
    <cellStyle name="40 % - Akzent1 2 14 5" xfId="12321"/>
    <cellStyle name="40 % - Akzent1 2 14 6" xfId="12322"/>
    <cellStyle name="40 % - Akzent1 2 15" xfId="1061"/>
    <cellStyle name="40 % - Akzent1 2 15 2" xfId="5000"/>
    <cellStyle name="40 % - Akzent1 2 15 3" xfId="12323"/>
    <cellStyle name="40 % - Akzent1 2 15 4" xfId="12324"/>
    <cellStyle name="40 % - Akzent1 2 15 5" xfId="12325"/>
    <cellStyle name="40 % - Akzent1 2 15 6" xfId="12326"/>
    <cellStyle name="40 % - Akzent1 2 16" xfId="2646"/>
    <cellStyle name="40 % - Akzent1 2 16 2" xfId="5001"/>
    <cellStyle name="40 % - Akzent1 2 16 3" xfId="12327"/>
    <cellStyle name="40 % - Akzent1 2 16 4" xfId="12328"/>
    <cellStyle name="40 % - Akzent1 2 16 5" xfId="12329"/>
    <cellStyle name="40 % - Akzent1 2 16 6" xfId="12330"/>
    <cellStyle name="40 % - Akzent1 2 17" xfId="2647"/>
    <cellStyle name="40 % - Akzent1 2 17 2" xfId="5002"/>
    <cellStyle name="40 % - Akzent1 2 17 3" xfId="12331"/>
    <cellStyle name="40 % - Akzent1 2 17 4" xfId="12332"/>
    <cellStyle name="40 % - Akzent1 2 17 5" xfId="12333"/>
    <cellStyle name="40 % - Akzent1 2 17 6" xfId="12334"/>
    <cellStyle name="40 % - Akzent1 2 18" xfId="2648"/>
    <cellStyle name="40 % - Akzent1 2 18 2" xfId="5003"/>
    <cellStyle name="40 % - Akzent1 2 18 3" xfId="12335"/>
    <cellStyle name="40 % - Akzent1 2 18 4" xfId="12336"/>
    <cellStyle name="40 % - Akzent1 2 18 5" xfId="12337"/>
    <cellStyle name="40 % - Akzent1 2 18 6" xfId="12338"/>
    <cellStyle name="40 % - Akzent1 2 19" xfId="2649"/>
    <cellStyle name="40 % - Akzent1 2 19 2" xfId="5004"/>
    <cellStyle name="40 % - Akzent1 2 19 3" xfId="12339"/>
    <cellStyle name="40 % - Akzent1 2 19 4" xfId="12340"/>
    <cellStyle name="40 % - Akzent1 2 19 5" xfId="12341"/>
    <cellStyle name="40 % - Akzent1 2 19 6" xfId="12342"/>
    <cellStyle name="40 % - Akzent1 2 2" xfId="1062"/>
    <cellStyle name="40 % - Akzent1 2 2 10" xfId="2650"/>
    <cellStyle name="40 % - Akzent1 2 2 10 2" xfId="5006"/>
    <cellStyle name="40 % - Akzent1 2 2 10 3" xfId="12343"/>
    <cellStyle name="40 % - Akzent1 2 2 10 4" xfId="12344"/>
    <cellStyle name="40 % - Akzent1 2 2 10 5" xfId="12345"/>
    <cellStyle name="40 % - Akzent1 2 2 10 6" xfId="12346"/>
    <cellStyle name="40 % - Akzent1 2 2 11" xfId="2651"/>
    <cellStyle name="40 % - Akzent1 2 2 11 2" xfId="5007"/>
    <cellStyle name="40 % - Akzent1 2 2 11 3" xfId="12347"/>
    <cellStyle name="40 % - Akzent1 2 2 11 4" xfId="12348"/>
    <cellStyle name="40 % - Akzent1 2 2 11 5" xfId="12349"/>
    <cellStyle name="40 % - Akzent1 2 2 11 6" xfId="12350"/>
    <cellStyle name="40 % - Akzent1 2 2 12" xfId="2652"/>
    <cellStyle name="40 % - Akzent1 2 2 12 2" xfId="5008"/>
    <cellStyle name="40 % - Akzent1 2 2 12 3" xfId="12351"/>
    <cellStyle name="40 % - Akzent1 2 2 12 4" xfId="12352"/>
    <cellStyle name="40 % - Akzent1 2 2 12 5" xfId="12353"/>
    <cellStyle name="40 % - Akzent1 2 2 12 6" xfId="12354"/>
    <cellStyle name="40 % - Akzent1 2 2 13" xfId="2653"/>
    <cellStyle name="40 % - Akzent1 2 2 13 2" xfId="5009"/>
    <cellStyle name="40 % - Akzent1 2 2 13 3" xfId="12355"/>
    <cellStyle name="40 % - Akzent1 2 2 13 4" xfId="12356"/>
    <cellStyle name="40 % - Akzent1 2 2 13 5" xfId="12357"/>
    <cellStyle name="40 % - Akzent1 2 2 13 6" xfId="12358"/>
    <cellStyle name="40 % - Akzent1 2 2 14" xfId="3324"/>
    <cellStyle name="40 % - Akzent1 2 2 14 2" xfId="5010"/>
    <cellStyle name="40 % - Akzent1 2 2 14 3" xfId="12359"/>
    <cellStyle name="40 % - Akzent1 2 2 14 4" xfId="12360"/>
    <cellStyle name="40 % - Akzent1 2 2 14 5" xfId="12361"/>
    <cellStyle name="40 % - Akzent1 2 2 14 6" xfId="12362"/>
    <cellStyle name="40 % - Akzent1 2 2 15" xfId="5005"/>
    <cellStyle name="40 % - Akzent1 2 2 15 2" xfId="12363"/>
    <cellStyle name="40 % - Akzent1 2 2 15 3" xfId="12364"/>
    <cellStyle name="40 % - Akzent1 2 2 15 4" xfId="12365"/>
    <cellStyle name="40 % - Akzent1 2 2 15 5" xfId="12366"/>
    <cellStyle name="40 % - Akzent1 2 2 15 6" xfId="12367"/>
    <cellStyle name="40 % - Akzent1 2 2 16" xfId="12368"/>
    <cellStyle name="40 % - Akzent1 2 2 16 2" xfId="12369"/>
    <cellStyle name="40 % - Akzent1 2 2 16 3" xfId="12370"/>
    <cellStyle name="40 % - Akzent1 2 2 16 4" xfId="12371"/>
    <cellStyle name="40 % - Akzent1 2 2 16 5" xfId="12372"/>
    <cellStyle name="40 % - Akzent1 2 2 16 6" xfId="12373"/>
    <cellStyle name="40 % - Akzent1 2 2 17" xfId="12374"/>
    <cellStyle name="40 % - Akzent1 2 2 17 2" xfId="12375"/>
    <cellStyle name="40 % - Akzent1 2 2 17 3" xfId="12376"/>
    <cellStyle name="40 % - Akzent1 2 2 17 4" xfId="12377"/>
    <cellStyle name="40 % - Akzent1 2 2 17 5" xfId="12378"/>
    <cellStyle name="40 % - Akzent1 2 2 17 6" xfId="12379"/>
    <cellStyle name="40 % - Akzent1 2 2 18" xfId="12380"/>
    <cellStyle name="40 % - Akzent1 2 2 18 2" xfId="12381"/>
    <cellStyle name="40 % - Akzent1 2 2 18 3" xfId="12382"/>
    <cellStyle name="40 % - Akzent1 2 2 18 4" xfId="12383"/>
    <cellStyle name="40 % - Akzent1 2 2 18 5" xfId="12384"/>
    <cellStyle name="40 % - Akzent1 2 2 19" xfId="12385"/>
    <cellStyle name="40 % - Akzent1 2 2 19 2" xfId="12386"/>
    <cellStyle name="40 % - Akzent1 2 2 19 3" xfId="12387"/>
    <cellStyle name="40 % - Akzent1 2 2 19 4" xfId="12388"/>
    <cellStyle name="40 % - Akzent1 2 2 19 5" xfId="12389"/>
    <cellStyle name="40 % - Akzent1 2 2 2" xfId="1063"/>
    <cellStyle name="40 % - Akzent1 2 2 2 10" xfId="2654"/>
    <cellStyle name="40 % - Akzent1 2 2 2 10 2" xfId="5012"/>
    <cellStyle name="40 % - Akzent1 2 2 2 10 3" xfId="12390"/>
    <cellStyle name="40 % - Akzent1 2 2 2 10 4" xfId="12391"/>
    <cellStyle name="40 % - Akzent1 2 2 2 10 5" xfId="12392"/>
    <cellStyle name="40 % - Akzent1 2 2 2 11" xfId="3325"/>
    <cellStyle name="40 % - Akzent1 2 2 2 11 2" xfId="5013"/>
    <cellStyle name="40 % - Akzent1 2 2 2 11 3" xfId="12393"/>
    <cellStyle name="40 % - Akzent1 2 2 2 11 4" xfId="12394"/>
    <cellStyle name="40 % - Akzent1 2 2 2 11 5" xfId="12395"/>
    <cellStyle name="40 % - Akzent1 2 2 2 12" xfId="5011"/>
    <cellStyle name="40 % - Akzent1 2 2 2 12 2" xfId="12396"/>
    <cellStyle name="40 % - Akzent1 2 2 2 12 3" xfId="12397"/>
    <cellStyle name="40 % - Akzent1 2 2 2 12 4" xfId="12398"/>
    <cellStyle name="40 % - Akzent1 2 2 2 12 5" xfId="12399"/>
    <cellStyle name="40 % - Akzent1 2 2 2 13" xfId="12400"/>
    <cellStyle name="40 % - Akzent1 2 2 2 13 2" xfId="12401"/>
    <cellStyle name="40 % - Akzent1 2 2 2 13 3" xfId="12402"/>
    <cellStyle name="40 % - Akzent1 2 2 2 13 4" xfId="12403"/>
    <cellStyle name="40 % - Akzent1 2 2 2 13 5" xfId="12404"/>
    <cellStyle name="40 % - Akzent1 2 2 2 14" xfId="12405"/>
    <cellStyle name="40 % - Akzent1 2 2 2 14 2" xfId="12406"/>
    <cellStyle name="40 % - Akzent1 2 2 2 14 3" xfId="12407"/>
    <cellStyle name="40 % - Akzent1 2 2 2 14 4" xfId="12408"/>
    <cellStyle name="40 % - Akzent1 2 2 2 15" xfId="12409"/>
    <cellStyle name="40 % - Akzent1 2 2 2 15 2" xfId="12410"/>
    <cellStyle name="40 % - Akzent1 2 2 2 16" xfId="12411"/>
    <cellStyle name="40 % - Akzent1 2 2 2 16 2" xfId="12412"/>
    <cellStyle name="40 % - Akzent1 2 2 2 17" xfId="12413"/>
    <cellStyle name="40 % - Akzent1 2 2 2 17 2" xfId="12414"/>
    <cellStyle name="40 % - Akzent1 2 2 2 18" xfId="12415"/>
    <cellStyle name="40 % - Akzent1 2 2 2 18 2" xfId="12416"/>
    <cellStyle name="40 % - Akzent1 2 2 2 19" xfId="12417"/>
    <cellStyle name="40 % - Akzent1 2 2 2 19 2" xfId="12418"/>
    <cellStyle name="40 % - Akzent1 2 2 2 2" xfId="1064"/>
    <cellStyle name="40 % - Akzent1 2 2 2 2 10" xfId="5014"/>
    <cellStyle name="40 % - Akzent1 2 2 2 2 10 2" xfId="12419"/>
    <cellStyle name="40 % - Akzent1 2 2 2 2 10 3" xfId="12420"/>
    <cellStyle name="40 % - Akzent1 2 2 2 2 10 4" xfId="12421"/>
    <cellStyle name="40 % - Akzent1 2 2 2 2 10 5" xfId="12422"/>
    <cellStyle name="40 % - Akzent1 2 2 2 2 11" xfId="12423"/>
    <cellStyle name="40 % - Akzent1 2 2 2 2 11 2" xfId="12424"/>
    <cellStyle name="40 % - Akzent1 2 2 2 2 11 3" xfId="12425"/>
    <cellStyle name="40 % - Akzent1 2 2 2 2 11 4" xfId="12426"/>
    <cellStyle name="40 % - Akzent1 2 2 2 2 12" xfId="12427"/>
    <cellStyle name="40 % - Akzent1 2 2 2 2 12 2" xfId="12428"/>
    <cellStyle name="40 % - Akzent1 2 2 2 2 13" xfId="12429"/>
    <cellStyle name="40 % - Akzent1 2 2 2 2 13 2" xfId="12430"/>
    <cellStyle name="40 % - Akzent1 2 2 2 2 14" xfId="12431"/>
    <cellStyle name="40 % - Akzent1 2 2 2 2 14 2" xfId="12432"/>
    <cellStyle name="40 % - Akzent1 2 2 2 2 15" xfId="12433"/>
    <cellStyle name="40 % - Akzent1 2 2 2 2 15 2" xfId="12434"/>
    <cellStyle name="40 % - Akzent1 2 2 2 2 16" xfId="12435"/>
    <cellStyle name="40 % - Akzent1 2 2 2 2 16 2" xfId="12436"/>
    <cellStyle name="40 % - Akzent1 2 2 2 2 17" xfId="12437"/>
    <cellStyle name="40 % - Akzent1 2 2 2 2 17 2" xfId="12438"/>
    <cellStyle name="40 % - Akzent1 2 2 2 2 18" xfId="12439"/>
    <cellStyle name="40 % - Akzent1 2 2 2 2 19" xfId="12440"/>
    <cellStyle name="40 % - Akzent1 2 2 2 2 2" xfId="1065"/>
    <cellStyle name="40 % - Akzent1 2 2 2 2 2 2" xfId="5015"/>
    <cellStyle name="40 % - Akzent1 2 2 2 2 2 2 2" xfId="12441"/>
    <cellStyle name="40 % - Akzent1 2 2 2 2 2 3" xfId="12442"/>
    <cellStyle name="40 % - Akzent1 2 2 2 2 2 4" xfId="12443"/>
    <cellStyle name="40 % - Akzent1 2 2 2 2 2 5" xfId="12444"/>
    <cellStyle name="40 % - Akzent1 2 2 2 2 2 6" xfId="12445"/>
    <cellStyle name="40 % - Akzent1 2 2 2 2 2 7" xfId="12446"/>
    <cellStyle name="40 % - Akzent1 2 2 2 2 2 8" xfId="12447"/>
    <cellStyle name="40 % - Akzent1 2 2 2 2 20" xfId="12448"/>
    <cellStyle name="40 % - Akzent1 2 2 2 2 21" xfId="12449"/>
    <cellStyle name="40 % - Akzent1 2 2 2 2 3" xfId="1066"/>
    <cellStyle name="40 % - Akzent1 2 2 2 2 3 2" xfId="5016"/>
    <cellStyle name="40 % - Akzent1 2 2 2 2 3 3" xfId="12450"/>
    <cellStyle name="40 % - Akzent1 2 2 2 2 3 4" xfId="12451"/>
    <cellStyle name="40 % - Akzent1 2 2 2 2 3 5" xfId="12452"/>
    <cellStyle name="40 % - Akzent1 2 2 2 2 3 6" xfId="12453"/>
    <cellStyle name="40 % - Akzent1 2 2 2 2 3 7" xfId="12454"/>
    <cellStyle name="40 % - Akzent1 2 2 2 2 4" xfId="1067"/>
    <cellStyle name="40 % - Akzent1 2 2 2 2 4 2" xfId="5017"/>
    <cellStyle name="40 % - Akzent1 2 2 2 2 4 3" xfId="12455"/>
    <cellStyle name="40 % - Akzent1 2 2 2 2 4 4" xfId="12456"/>
    <cellStyle name="40 % - Akzent1 2 2 2 2 4 5" xfId="12457"/>
    <cellStyle name="40 % - Akzent1 2 2 2 2 4 6" xfId="12458"/>
    <cellStyle name="40 % - Akzent1 2 2 2 2 5" xfId="1068"/>
    <cellStyle name="40 % - Akzent1 2 2 2 2 5 2" xfId="5018"/>
    <cellStyle name="40 % - Akzent1 2 2 2 2 5 3" xfId="12459"/>
    <cellStyle name="40 % - Akzent1 2 2 2 2 5 4" xfId="12460"/>
    <cellStyle name="40 % - Akzent1 2 2 2 2 5 5" xfId="12461"/>
    <cellStyle name="40 % - Akzent1 2 2 2 2 5 6" xfId="12462"/>
    <cellStyle name="40 % - Akzent1 2 2 2 2 6" xfId="1069"/>
    <cellStyle name="40 % - Akzent1 2 2 2 2 6 2" xfId="5019"/>
    <cellStyle name="40 % - Akzent1 2 2 2 2 6 3" xfId="12463"/>
    <cellStyle name="40 % - Akzent1 2 2 2 2 6 4" xfId="12464"/>
    <cellStyle name="40 % - Akzent1 2 2 2 2 6 5" xfId="12465"/>
    <cellStyle name="40 % - Akzent1 2 2 2 2 7" xfId="2655"/>
    <cellStyle name="40 % - Akzent1 2 2 2 2 7 2" xfId="5020"/>
    <cellStyle name="40 % - Akzent1 2 2 2 2 7 3" xfId="12466"/>
    <cellStyle name="40 % - Akzent1 2 2 2 2 7 4" xfId="12467"/>
    <cellStyle name="40 % - Akzent1 2 2 2 2 7 5" xfId="12468"/>
    <cellStyle name="40 % - Akzent1 2 2 2 2 8" xfId="2656"/>
    <cellStyle name="40 % - Akzent1 2 2 2 2 8 2" xfId="5021"/>
    <cellStyle name="40 % - Akzent1 2 2 2 2 8 3" xfId="12469"/>
    <cellStyle name="40 % - Akzent1 2 2 2 2 8 4" xfId="12470"/>
    <cellStyle name="40 % - Akzent1 2 2 2 2 8 5" xfId="12471"/>
    <cellStyle name="40 % - Akzent1 2 2 2 2 9" xfId="3326"/>
    <cellStyle name="40 % - Akzent1 2 2 2 2 9 2" xfId="5022"/>
    <cellStyle name="40 % - Akzent1 2 2 2 2 9 3" xfId="12472"/>
    <cellStyle name="40 % - Akzent1 2 2 2 2 9 4" xfId="12473"/>
    <cellStyle name="40 % - Akzent1 2 2 2 2 9 5" xfId="12474"/>
    <cellStyle name="40 % - Akzent1 2 2 2 20" xfId="12475"/>
    <cellStyle name="40 % - Akzent1 2 2 2 20 2" xfId="12476"/>
    <cellStyle name="40 % - Akzent1 2 2 2 21" xfId="12477"/>
    <cellStyle name="40 % - Akzent1 2 2 2 22" xfId="12478"/>
    <cellStyle name="40 % - Akzent1 2 2 2 23" xfId="12479"/>
    <cellStyle name="40 % - Akzent1 2 2 2 24" xfId="12480"/>
    <cellStyle name="40 % - Akzent1 2 2 2 3" xfId="1070"/>
    <cellStyle name="40 % - Akzent1 2 2 2 3 10" xfId="12481"/>
    <cellStyle name="40 % - Akzent1 2 2 2 3 2" xfId="5023"/>
    <cellStyle name="40 % - Akzent1 2 2 2 3 2 2" xfId="12482"/>
    <cellStyle name="40 % - Akzent1 2 2 2 3 2 3" xfId="12483"/>
    <cellStyle name="40 % - Akzent1 2 2 2 3 3" xfId="12484"/>
    <cellStyle name="40 % - Akzent1 2 2 2 3 3 2" xfId="12485"/>
    <cellStyle name="40 % - Akzent1 2 2 2 3 4" xfId="12486"/>
    <cellStyle name="40 % - Akzent1 2 2 2 3 4 2" xfId="12487"/>
    <cellStyle name="40 % - Akzent1 2 2 2 3 5" xfId="12488"/>
    <cellStyle name="40 % - Akzent1 2 2 2 3 5 2" xfId="12489"/>
    <cellStyle name="40 % - Akzent1 2 2 2 3 6" xfId="12490"/>
    <cellStyle name="40 % - Akzent1 2 2 2 3 6 2" xfId="12491"/>
    <cellStyle name="40 % - Akzent1 2 2 2 3 7" xfId="12492"/>
    <cellStyle name="40 % - Akzent1 2 2 2 3 7 2" xfId="12493"/>
    <cellStyle name="40 % - Akzent1 2 2 2 3 8" xfId="12494"/>
    <cellStyle name="40 % - Akzent1 2 2 2 3 9" xfId="12495"/>
    <cellStyle name="40 % - Akzent1 2 2 2 4" xfId="1071"/>
    <cellStyle name="40 % - Akzent1 2 2 2 4 2" xfId="5024"/>
    <cellStyle name="40 % - Akzent1 2 2 2 4 3" xfId="12496"/>
    <cellStyle name="40 % - Akzent1 2 2 2 4 4" xfId="12497"/>
    <cellStyle name="40 % - Akzent1 2 2 2 4 5" xfId="12498"/>
    <cellStyle name="40 % - Akzent1 2 2 2 4 6" xfId="12499"/>
    <cellStyle name="40 % - Akzent1 2 2 2 4 7" xfId="12500"/>
    <cellStyle name="40 % - Akzent1 2 2 2 5" xfId="1072"/>
    <cellStyle name="40 % - Akzent1 2 2 2 5 2" xfId="5025"/>
    <cellStyle name="40 % - Akzent1 2 2 2 5 3" xfId="12501"/>
    <cellStyle name="40 % - Akzent1 2 2 2 5 4" xfId="12502"/>
    <cellStyle name="40 % - Akzent1 2 2 2 5 5" xfId="12503"/>
    <cellStyle name="40 % - Akzent1 2 2 2 5 6" xfId="12504"/>
    <cellStyle name="40 % - Akzent1 2 2 2 6" xfId="1073"/>
    <cellStyle name="40 % - Akzent1 2 2 2 6 2" xfId="5026"/>
    <cellStyle name="40 % - Akzent1 2 2 2 6 3" xfId="12505"/>
    <cellStyle name="40 % - Akzent1 2 2 2 6 4" xfId="12506"/>
    <cellStyle name="40 % - Akzent1 2 2 2 6 5" xfId="12507"/>
    <cellStyle name="40 % - Akzent1 2 2 2 6 6" xfId="12508"/>
    <cellStyle name="40 % - Akzent1 2 2 2 7" xfId="1074"/>
    <cellStyle name="40 % - Akzent1 2 2 2 7 2" xfId="5027"/>
    <cellStyle name="40 % - Akzent1 2 2 2 7 3" xfId="12509"/>
    <cellStyle name="40 % - Akzent1 2 2 2 7 4" xfId="12510"/>
    <cellStyle name="40 % - Akzent1 2 2 2 7 5" xfId="12511"/>
    <cellStyle name="40 % - Akzent1 2 2 2 7 6" xfId="12512"/>
    <cellStyle name="40 % - Akzent1 2 2 2 8" xfId="2657"/>
    <cellStyle name="40 % - Akzent1 2 2 2 8 2" xfId="5028"/>
    <cellStyle name="40 % - Akzent1 2 2 2 8 3" xfId="12513"/>
    <cellStyle name="40 % - Akzent1 2 2 2 8 4" xfId="12514"/>
    <cellStyle name="40 % - Akzent1 2 2 2 8 5" xfId="12515"/>
    <cellStyle name="40 % - Akzent1 2 2 2 8 6" xfId="12516"/>
    <cellStyle name="40 % - Akzent1 2 2 2 9" xfId="2658"/>
    <cellStyle name="40 % - Akzent1 2 2 2 9 2" xfId="5029"/>
    <cellStyle name="40 % - Akzent1 2 2 2 9 3" xfId="12517"/>
    <cellStyle name="40 % - Akzent1 2 2 2 9 4" xfId="12518"/>
    <cellStyle name="40 % - Akzent1 2 2 2 9 5" xfId="12519"/>
    <cellStyle name="40 % - Akzent1 2 2 20" xfId="12520"/>
    <cellStyle name="40 % - Akzent1 2 2 20 2" xfId="12521"/>
    <cellStyle name="40 % - Akzent1 2 2 20 3" xfId="12522"/>
    <cellStyle name="40 % - Akzent1 2 2 20 4" xfId="12523"/>
    <cellStyle name="40 % - Akzent1 2 2 21" xfId="12524"/>
    <cellStyle name="40 % - Akzent1 2 2 21 2" xfId="12525"/>
    <cellStyle name="40 % - Akzent1 2 2 21 3" xfId="12526"/>
    <cellStyle name="40 % - Akzent1 2 2 21 4" xfId="12527"/>
    <cellStyle name="40 % - Akzent1 2 2 22" xfId="12528"/>
    <cellStyle name="40 % - Akzent1 2 2 22 2" xfId="12529"/>
    <cellStyle name="40 % - Akzent1 2 2 22 3" xfId="12530"/>
    <cellStyle name="40 % - Akzent1 2 2 23" xfId="12531"/>
    <cellStyle name="40 % - Akzent1 2 2 23 2" xfId="12532"/>
    <cellStyle name="40 % - Akzent1 2 2 23 3" xfId="12533"/>
    <cellStyle name="40 % - Akzent1 2 2 24" xfId="12534"/>
    <cellStyle name="40 % - Akzent1 2 2 24 2" xfId="12535"/>
    <cellStyle name="40 % - Akzent1 2 2 24 3" xfId="12536"/>
    <cellStyle name="40 % - Akzent1 2 2 25" xfId="12537"/>
    <cellStyle name="40 % - Akzent1 2 2 25 2" xfId="12538"/>
    <cellStyle name="40 % - Akzent1 2 2 26" xfId="12539"/>
    <cellStyle name="40 % - Akzent1 2 2 26 2" xfId="12540"/>
    <cellStyle name="40 % - Akzent1 2 2 27" xfId="12541"/>
    <cellStyle name="40 % - Akzent1 2 2 27 2" xfId="12542"/>
    <cellStyle name="40 % - Akzent1 2 2 28" xfId="12543"/>
    <cellStyle name="40 % - Akzent1 2 2 29" xfId="12544"/>
    <cellStyle name="40 % - Akzent1 2 2 3" xfId="1075"/>
    <cellStyle name="40 % - Akzent1 2 2 3 10" xfId="5030"/>
    <cellStyle name="40 % - Akzent1 2 2 3 10 2" xfId="12545"/>
    <cellStyle name="40 % - Akzent1 2 2 3 10 3" xfId="12546"/>
    <cellStyle name="40 % - Akzent1 2 2 3 10 4" xfId="12547"/>
    <cellStyle name="40 % - Akzent1 2 2 3 10 5" xfId="12548"/>
    <cellStyle name="40 % - Akzent1 2 2 3 11" xfId="12549"/>
    <cellStyle name="40 % - Akzent1 2 2 3 11 2" xfId="12550"/>
    <cellStyle name="40 % - Akzent1 2 2 3 11 3" xfId="12551"/>
    <cellStyle name="40 % - Akzent1 2 2 3 11 4" xfId="12552"/>
    <cellStyle name="40 % - Akzent1 2 2 3 12" xfId="12553"/>
    <cellStyle name="40 % - Akzent1 2 2 3 12 2" xfId="12554"/>
    <cellStyle name="40 % - Akzent1 2 2 3 13" xfId="12555"/>
    <cellStyle name="40 % - Akzent1 2 2 3 13 2" xfId="12556"/>
    <cellStyle name="40 % - Akzent1 2 2 3 14" xfId="12557"/>
    <cellStyle name="40 % - Akzent1 2 2 3 14 2" xfId="12558"/>
    <cellStyle name="40 % - Akzent1 2 2 3 15" xfId="12559"/>
    <cellStyle name="40 % - Akzent1 2 2 3 15 2" xfId="12560"/>
    <cellStyle name="40 % - Akzent1 2 2 3 16" xfId="12561"/>
    <cellStyle name="40 % - Akzent1 2 2 3 16 2" xfId="12562"/>
    <cellStyle name="40 % - Akzent1 2 2 3 17" xfId="12563"/>
    <cellStyle name="40 % - Akzent1 2 2 3 17 2" xfId="12564"/>
    <cellStyle name="40 % - Akzent1 2 2 3 18" xfId="12565"/>
    <cellStyle name="40 % - Akzent1 2 2 3 19" xfId="12566"/>
    <cellStyle name="40 % - Akzent1 2 2 3 2" xfId="1076"/>
    <cellStyle name="40 % - Akzent1 2 2 3 2 2" xfId="5031"/>
    <cellStyle name="40 % - Akzent1 2 2 3 2 2 2" xfId="12567"/>
    <cellStyle name="40 % - Akzent1 2 2 3 2 3" xfId="12568"/>
    <cellStyle name="40 % - Akzent1 2 2 3 2 4" xfId="12569"/>
    <cellStyle name="40 % - Akzent1 2 2 3 2 5" xfId="12570"/>
    <cellStyle name="40 % - Akzent1 2 2 3 2 6" xfId="12571"/>
    <cellStyle name="40 % - Akzent1 2 2 3 2 7" xfId="12572"/>
    <cellStyle name="40 % - Akzent1 2 2 3 2 8" xfId="12573"/>
    <cellStyle name="40 % - Akzent1 2 2 3 20" xfId="12574"/>
    <cellStyle name="40 % - Akzent1 2 2 3 21" xfId="12575"/>
    <cellStyle name="40 % - Akzent1 2 2 3 3" xfId="1077"/>
    <cellStyle name="40 % - Akzent1 2 2 3 3 2" xfId="5032"/>
    <cellStyle name="40 % - Akzent1 2 2 3 3 3" xfId="12576"/>
    <cellStyle name="40 % - Akzent1 2 2 3 3 4" xfId="12577"/>
    <cellStyle name="40 % - Akzent1 2 2 3 3 5" xfId="12578"/>
    <cellStyle name="40 % - Akzent1 2 2 3 3 6" xfId="12579"/>
    <cellStyle name="40 % - Akzent1 2 2 3 3 7" xfId="12580"/>
    <cellStyle name="40 % - Akzent1 2 2 3 4" xfId="1078"/>
    <cellStyle name="40 % - Akzent1 2 2 3 4 2" xfId="5033"/>
    <cellStyle name="40 % - Akzent1 2 2 3 4 3" xfId="12581"/>
    <cellStyle name="40 % - Akzent1 2 2 3 4 4" xfId="12582"/>
    <cellStyle name="40 % - Akzent1 2 2 3 4 5" xfId="12583"/>
    <cellStyle name="40 % - Akzent1 2 2 3 4 6" xfId="12584"/>
    <cellStyle name="40 % - Akzent1 2 2 3 5" xfId="1079"/>
    <cellStyle name="40 % - Akzent1 2 2 3 5 2" xfId="5034"/>
    <cellStyle name="40 % - Akzent1 2 2 3 5 3" xfId="12585"/>
    <cellStyle name="40 % - Akzent1 2 2 3 5 4" xfId="12586"/>
    <cellStyle name="40 % - Akzent1 2 2 3 5 5" xfId="12587"/>
    <cellStyle name="40 % - Akzent1 2 2 3 5 6" xfId="12588"/>
    <cellStyle name="40 % - Akzent1 2 2 3 6" xfId="1080"/>
    <cellStyle name="40 % - Akzent1 2 2 3 6 2" xfId="5035"/>
    <cellStyle name="40 % - Akzent1 2 2 3 6 3" xfId="12589"/>
    <cellStyle name="40 % - Akzent1 2 2 3 6 4" xfId="12590"/>
    <cellStyle name="40 % - Akzent1 2 2 3 6 5" xfId="12591"/>
    <cellStyle name="40 % - Akzent1 2 2 3 7" xfId="2659"/>
    <cellStyle name="40 % - Akzent1 2 2 3 7 2" xfId="5036"/>
    <cellStyle name="40 % - Akzent1 2 2 3 7 3" xfId="12592"/>
    <cellStyle name="40 % - Akzent1 2 2 3 7 4" xfId="12593"/>
    <cellStyle name="40 % - Akzent1 2 2 3 7 5" xfId="12594"/>
    <cellStyle name="40 % - Akzent1 2 2 3 8" xfId="2660"/>
    <cellStyle name="40 % - Akzent1 2 2 3 8 2" xfId="5037"/>
    <cellStyle name="40 % - Akzent1 2 2 3 8 3" xfId="12595"/>
    <cellStyle name="40 % - Akzent1 2 2 3 8 4" xfId="12596"/>
    <cellStyle name="40 % - Akzent1 2 2 3 8 5" xfId="12597"/>
    <cellStyle name="40 % - Akzent1 2 2 3 9" xfId="3327"/>
    <cellStyle name="40 % - Akzent1 2 2 3 9 2" xfId="5038"/>
    <cellStyle name="40 % - Akzent1 2 2 3 9 3" xfId="12598"/>
    <cellStyle name="40 % - Akzent1 2 2 3 9 4" xfId="12599"/>
    <cellStyle name="40 % - Akzent1 2 2 3 9 5" xfId="12600"/>
    <cellStyle name="40 % - Akzent1 2 2 30" xfId="12601"/>
    <cellStyle name="40 % - Akzent1 2 2 31" xfId="12602"/>
    <cellStyle name="40 % - Akzent1 2 2 32" xfId="12603"/>
    <cellStyle name="40 % - Akzent1 2 2 33" xfId="12604"/>
    <cellStyle name="40 % - Akzent1 2 2 34" xfId="12605"/>
    <cellStyle name="40 % - Akzent1 2 2 35" xfId="12606"/>
    <cellStyle name="40 % - Akzent1 2 2 4" xfId="1081"/>
    <cellStyle name="40 % - Akzent1 2 2 4 10" xfId="12607"/>
    <cellStyle name="40 % - Akzent1 2 2 4 2" xfId="5039"/>
    <cellStyle name="40 % - Akzent1 2 2 4 2 2" xfId="12608"/>
    <cellStyle name="40 % - Akzent1 2 2 4 2 3" xfId="12609"/>
    <cellStyle name="40 % - Akzent1 2 2 4 3" xfId="12610"/>
    <cellStyle name="40 % - Akzent1 2 2 4 3 2" xfId="12611"/>
    <cellStyle name="40 % - Akzent1 2 2 4 4" xfId="12612"/>
    <cellStyle name="40 % - Akzent1 2 2 4 4 2" xfId="12613"/>
    <cellStyle name="40 % - Akzent1 2 2 4 5" xfId="12614"/>
    <cellStyle name="40 % - Akzent1 2 2 4 5 2" xfId="12615"/>
    <cellStyle name="40 % - Akzent1 2 2 4 6" xfId="12616"/>
    <cellStyle name="40 % - Akzent1 2 2 4 6 2" xfId="12617"/>
    <cellStyle name="40 % - Akzent1 2 2 4 7" xfId="12618"/>
    <cellStyle name="40 % - Akzent1 2 2 4 7 2" xfId="12619"/>
    <cellStyle name="40 % - Akzent1 2 2 4 8" xfId="12620"/>
    <cellStyle name="40 % - Akzent1 2 2 4 9" xfId="12621"/>
    <cellStyle name="40 % - Akzent1 2 2 5" xfId="1082"/>
    <cellStyle name="40 % - Akzent1 2 2 5 2" xfId="5040"/>
    <cellStyle name="40 % - Akzent1 2 2 5 3" xfId="12622"/>
    <cellStyle name="40 % - Akzent1 2 2 5 4" xfId="12623"/>
    <cellStyle name="40 % - Akzent1 2 2 5 5" xfId="12624"/>
    <cellStyle name="40 % - Akzent1 2 2 5 6" xfId="12625"/>
    <cellStyle name="40 % - Akzent1 2 2 5 7" xfId="12626"/>
    <cellStyle name="40 % - Akzent1 2 2 6" xfId="1083"/>
    <cellStyle name="40 % - Akzent1 2 2 6 2" xfId="5041"/>
    <cellStyle name="40 % - Akzent1 2 2 6 3" xfId="12627"/>
    <cellStyle name="40 % - Akzent1 2 2 6 4" xfId="12628"/>
    <cellStyle name="40 % - Akzent1 2 2 6 5" xfId="12629"/>
    <cellStyle name="40 % - Akzent1 2 2 6 6" xfId="12630"/>
    <cellStyle name="40 % - Akzent1 2 2 7" xfId="1084"/>
    <cellStyle name="40 % - Akzent1 2 2 7 2" xfId="5042"/>
    <cellStyle name="40 % - Akzent1 2 2 7 3" xfId="12631"/>
    <cellStyle name="40 % - Akzent1 2 2 7 4" xfId="12632"/>
    <cellStyle name="40 % - Akzent1 2 2 7 5" xfId="12633"/>
    <cellStyle name="40 % - Akzent1 2 2 7 6" xfId="12634"/>
    <cellStyle name="40 % - Akzent1 2 2 8" xfId="1085"/>
    <cellStyle name="40 % - Akzent1 2 2 8 2" xfId="5043"/>
    <cellStyle name="40 % - Akzent1 2 2 8 3" xfId="12635"/>
    <cellStyle name="40 % - Akzent1 2 2 8 4" xfId="12636"/>
    <cellStyle name="40 % - Akzent1 2 2 8 5" xfId="12637"/>
    <cellStyle name="40 % - Akzent1 2 2 8 6" xfId="12638"/>
    <cellStyle name="40 % - Akzent1 2 2 9" xfId="1086"/>
    <cellStyle name="40 % - Akzent1 2 2 9 2" xfId="5044"/>
    <cellStyle name="40 % - Akzent1 2 2 9 3" xfId="12639"/>
    <cellStyle name="40 % - Akzent1 2 2 9 4" xfId="12640"/>
    <cellStyle name="40 % - Akzent1 2 2 9 5" xfId="12641"/>
    <cellStyle name="40 % - Akzent1 2 2 9 6" xfId="12642"/>
    <cellStyle name="40 % - Akzent1 2 20" xfId="3328"/>
    <cellStyle name="40 % - Akzent1 2 20 2" xfId="5045"/>
    <cellStyle name="40 % - Akzent1 2 20 3" xfId="12643"/>
    <cellStyle name="40 % - Akzent1 2 20 4" xfId="12644"/>
    <cellStyle name="40 % - Akzent1 2 20 5" xfId="12645"/>
    <cellStyle name="40 % - Akzent1 2 20 6" xfId="12646"/>
    <cellStyle name="40 % - Akzent1 2 21" xfId="4994"/>
    <cellStyle name="40 % - Akzent1 2 21 2" xfId="12647"/>
    <cellStyle name="40 % - Akzent1 2 21 3" xfId="12648"/>
    <cellStyle name="40 % - Akzent1 2 21 4" xfId="12649"/>
    <cellStyle name="40 % - Akzent1 2 21 5" xfId="12650"/>
    <cellStyle name="40 % - Akzent1 2 22" xfId="12651"/>
    <cellStyle name="40 % - Akzent1 2 22 2" xfId="12652"/>
    <cellStyle name="40 % - Akzent1 2 22 3" xfId="12653"/>
    <cellStyle name="40 % - Akzent1 2 22 4" xfId="12654"/>
    <cellStyle name="40 % - Akzent1 2 22 5" xfId="12655"/>
    <cellStyle name="40 % - Akzent1 2 23" xfId="12656"/>
    <cellStyle name="40 % - Akzent1 2 23 2" xfId="12657"/>
    <cellStyle name="40 % - Akzent1 2 23 3" xfId="12658"/>
    <cellStyle name="40 % - Akzent1 2 23 4" xfId="12659"/>
    <cellStyle name="40 % - Akzent1 2 23 5" xfId="12660"/>
    <cellStyle name="40 % - Akzent1 2 24" xfId="12661"/>
    <cellStyle name="40 % - Akzent1 2 24 2" xfId="12662"/>
    <cellStyle name="40 % - Akzent1 2 24 3" xfId="12663"/>
    <cellStyle name="40 % - Akzent1 2 24 4" xfId="12664"/>
    <cellStyle name="40 % - Akzent1 2 25" xfId="12665"/>
    <cellStyle name="40 % - Akzent1 2 25 2" xfId="12666"/>
    <cellStyle name="40 % - Akzent1 2 25 3" xfId="12667"/>
    <cellStyle name="40 % - Akzent1 2 25 4" xfId="12668"/>
    <cellStyle name="40 % - Akzent1 2 26" xfId="12669"/>
    <cellStyle name="40 % - Akzent1 2 26 2" xfId="12670"/>
    <cellStyle name="40 % - Akzent1 2 26 3" xfId="12671"/>
    <cellStyle name="40 % - Akzent1 2 27" xfId="12672"/>
    <cellStyle name="40 % - Akzent1 2 27 2" xfId="12673"/>
    <cellStyle name="40 % - Akzent1 2 28" xfId="12674"/>
    <cellStyle name="40 % - Akzent1 2 28 2" xfId="12675"/>
    <cellStyle name="40 % - Akzent1 2 29" xfId="12676"/>
    <cellStyle name="40 % - Akzent1 2 29 2" xfId="12677"/>
    <cellStyle name="40 % - Akzent1 2 3" xfId="1087"/>
    <cellStyle name="40 % - Akzent1 2 3 10" xfId="2661"/>
    <cellStyle name="40 % - Akzent1 2 3 10 2" xfId="5047"/>
    <cellStyle name="40 % - Akzent1 2 3 10 3" xfId="12678"/>
    <cellStyle name="40 % - Akzent1 2 3 10 4" xfId="12679"/>
    <cellStyle name="40 % - Akzent1 2 3 10 5" xfId="12680"/>
    <cellStyle name="40 % - Akzent1 2 3 11" xfId="2662"/>
    <cellStyle name="40 % - Akzent1 2 3 11 2" xfId="5048"/>
    <cellStyle name="40 % - Akzent1 2 3 11 3" xfId="12681"/>
    <cellStyle name="40 % - Akzent1 2 3 11 4" xfId="12682"/>
    <cellStyle name="40 % - Akzent1 2 3 11 5" xfId="12683"/>
    <cellStyle name="40 % - Akzent1 2 3 12" xfId="3329"/>
    <cellStyle name="40 % - Akzent1 2 3 12 2" xfId="5049"/>
    <cellStyle name="40 % - Akzent1 2 3 12 3" xfId="12684"/>
    <cellStyle name="40 % - Akzent1 2 3 12 4" xfId="12685"/>
    <cellStyle name="40 % - Akzent1 2 3 12 5" xfId="12686"/>
    <cellStyle name="40 % - Akzent1 2 3 13" xfId="5046"/>
    <cellStyle name="40 % - Akzent1 2 3 13 2" xfId="12687"/>
    <cellStyle name="40 % - Akzent1 2 3 13 3" xfId="12688"/>
    <cellStyle name="40 % - Akzent1 2 3 13 4" xfId="12689"/>
    <cellStyle name="40 % - Akzent1 2 3 13 5" xfId="12690"/>
    <cellStyle name="40 % - Akzent1 2 3 14" xfId="12691"/>
    <cellStyle name="40 % - Akzent1 2 3 14 2" xfId="12692"/>
    <cellStyle name="40 % - Akzent1 2 3 14 3" xfId="12693"/>
    <cellStyle name="40 % - Akzent1 2 3 14 4" xfId="12694"/>
    <cellStyle name="40 % - Akzent1 2 3 15" xfId="12695"/>
    <cellStyle name="40 % - Akzent1 2 3 15 2" xfId="12696"/>
    <cellStyle name="40 % - Akzent1 2 3 15 3" xfId="12697"/>
    <cellStyle name="40 % - Akzent1 2 3 16" xfId="12698"/>
    <cellStyle name="40 % - Akzent1 2 3 16 2" xfId="12699"/>
    <cellStyle name="40 % - Akzent1 2 3 17" xfId="12700"/>
    <cellStyle name="40 % - Akzent1 2 3 17 2" xfId="12701"/>
    <cellStyle name="40 % - Akzent1 2 3 18" xfId="12702"/>
    <cellStyle name="40 % - Akzent1 2 3 18 2" xfId="12703"/>
    <cellStyle name="40 % - Akzent1 2 3 19" xfId="12704"/>
    <cellStyle name="40 % - Akzent1 2 3 19 2" xfId="12705"/>
    <cellStyle name="40 % - Akzent1 2 3 2" xfId="1088"/>
    <cellStyle name="40 % - Akzent1 2 3 2 10" xfId="3330"/>
    <cellStyle name="40 % - Akzent1 2 3 2 10 2" xfId="5051"/>
    <cellStyle name="40 % - Akzent1 2 3 2 10 3" xfId="12706"/>
    <cellStyle name="40 % - Akzent1 2 3 2 10 4" xfId="12707"/>
    <cellStyle name="40 % - Akzent1 2 3 2 10 5" xfId="12708"/>
    <cellStyle name="40 % - Akzent1 2 3 2 11" xfId="5050"/>
    <cellStyle name="40 % - Akzent1 2 3 2 11 2" xfId="12709"/>
    <cellStyle name="40 % - Akzent1 2 3 2 11 3" xfId="12710"/>
    <cellStyle name="40 % - Akzent1 2 3 2 11 4" xfId="12711"/>
    <cellStyle name="40 % - Akzent1 2 3 2 12" xfId="12712"/>
    <cellStyle name="40 % - Akzent1 2 3 2 12 2" xfId="12713"/>
    <cellStyle name="40 % - Akzent1 2 3 2 12 3" xfId="12714"/>
    <cellStyle name="40 % - Akzent1 2 3 2 13" xfId="12715"/>
    <cellStyle name="40 % - Akzent1 2 3 2 13 2" xfId="12716"/>
    <cellStyle name="40 % - Akzent1 2 3 2 14" xfId="12717"/>
    <cellStyle name="40 % - Akzent1 2 3 2 14 2" xfId="12718"/>
    <cellStyle name="40 % - Akzent1 2 3 2 15" xfId="12719"/>
    <cellStyle name="40 % - Akzent1 2 3 2 15 2" xfId="12720"/>
    <cellStyle name="40 % - Akzent1 2 3 2 16" xfId="12721"/>
    <cellStyle name="40 % - Akzent1 2 3 2 16 2" xfId="12722"/>
    <cellStyle name="40 % - Akzent1 2 3 2 17" xfId="12723"/>
    <cellStyle name="40 % - Akzent1 2 3 2 17 2" xfId="12724"/>
    <cellStyle name="40 % - Akzent1 2 3 2 18" xfId="12725"/>
    <cellStyle name="40 % - Akzent1 2 3 2 18 2" xfId="12726"/>
    <cellStyle name="40 % - Akzent1 2 3 2 19" xfId="12727"/>
    <cellStyle name="40 % - Akzent1 2 3 2 2" xfId="1089"/>
    <cellStyle name="40 % - Akzent1 2 3 2 2 10" xfId="12728"/>
    <cellStyle name="40 % - Akzent1 2 3 2 2 10 2" xfId="12729"/>
    <cellStyle name="40 % - Akzent1 2 3 2 2 11" xfId="12730"/>
    <cellStyle name="40 % - Akzent1 2 3 2 2 12" xfId="12731"/>
    <cellStyle name="40 % - Akzent1 2 3 2 2 13" xfId="12732"/>
    <cellStyle name="40 % - Akzent1 2 3 2 2 14" xfId="12733"/>
    <cellStyle name="40 % - Akzent1 2 3 2 2 15" xfId="12734"/>
    <cellStyle name="40 % - Akzent1 2 3 2 2 16" xfId="12735"/>
    <cellStyle name="40 % - Akzent1 2 3 2 2 17" xfId="12736"/>
    <cellStyle name="40 % - Akzent1 2 3 2 2 2" xfId="1090"/>
    <cellStyle name="40 % - Akzent1 2 3 2 2 2 2" xfId="5053"/>
    <cellStyle name="40 % - Akzent1 2 3 2 2 2 2 2" xfId="12737"/>
    <cellStyle name="40 % - Akzent1 2 3 2 2 2 3" xfId="12738"/>
    <cellStyle name="40 % - Akzent1 2 3 2 2 2 4" xfId="12739"/>
    <cellStyle name="40 % - Akzent1 2 3 2 2 3" xfId="1091"/>
    <cellStyle name="40 % - Akzent1 2 3 2 2 3 2" xfId="5054"/>
    <cellStyle name="40 % - Akzent1 2 3 2 2 3 3" xfId="12740"/>
    <cellStyle name="40 % - Akzent1 2 3 2 2 4" xfId="1092"/>
    <cellStyle name="40 % - Akzent1 2 3 2 2 4 2" xfId="5055"/>
    <cellStyle name="40 % - Akzent1 2 3 2 2 5" xfId="1093"/>
    <cellStyle name="40 % - Akzent1 2 3 2 2 5 2" xfId="5056"/>
    <cellStyle name="40 % - Akzent1 2 3 2 2 6" xfId="2663"/>
    <cellStyle name="40 % - Akzent1 2 3 2 2 6 2" xfId="5057"/>
    <cellStyle name="40 % - Akzent1 2 3 2 2 7" xfId="2664"/>
    <cellStyle name="40 % - Akzent1 2 3 2 2 7 2" xfId="5058"/>
    <cellStyle name="40 % - Akzent1 2 3 2 2 8" xfId="3331"/>
    <cellStyle name="40 % - Akzent1 2 3 2 2 8 2" xfId="5059"/>
    <cellStyle name="40 % - Akzent1 2 3 2 2 9" xfId="5052"/>
    <cellStyle name="40 % - Akzent1 2 3 2 2 9 2" xfId="12741"/>
    <cellStyle name="40 % - Akzent1 2 3 2 20" xfId="12742"/>
    <cellStyle name="40 % - Akzent1 2 3 2 21" xfId="12743"/>
    <cellStyle name="40 % - Akzent1 2 3 2 3" xfId="1094"/>
    <cellStyle name="40 % - Akzent1 2 3 2 3 2" xfId="5060"/>
    <cellStyle name="40 % - Akzent1 2 3 2 3 2 2" xfId="12744"/>
    <cellStyle name="40 % - Akzent1 2 3 2 3 3" xfId="12745"/>
    <cellStyle name="40 % - Akzent1 2 3 2 3 4" xfId="12746"/>
    <cellStyle name="40 % - Akzent1 2 3 2 3 5" xfId="12747"/>
    <cellStyle name="40 % - Akzent1 2 3 2 3 6" xfId="12748"/>
    <cellStyle name="40 % - Akzent1 2 3 2 3 7" xfId="12749"/>
    <cellStyle name="40 % - Akzent1 2 3 2 3 8" xfId="12750"/>
    <cellStyle name="40 % - Akzent1 2 3 2 4" xfId="1095"/>
    <cellStyle name="40 % - Akzent1 2 3 2 4 2" xfId="5061"/>
    <cellStyle name="40 % - Akzent1 2 3 2 4 3" xfId="12751"/>
    <cellStyle name="40 % - Akzent1 2 3 2 4 4" xfId="12752"/>
    <cellStyle name="40 % - Akzent1 2 3 2 4 5" xfId="12753"/>
    <cellStyle name="40 % - Akzent1 2 3 2 4 6" xfId="12754"/>
    <cellStyle name="40 % - Akzent1 2 3 2 4 7" xfId="12755"/>
    <cellStyle name="40 % - Akzent1 2 3 2 5" xfId="1096"/>
    <cellStyle name="40 % - Akzent1 2 3 2 5 2" xfId="5062"/>
    <cellStyle name="40 % - Akzent1 2 3 2 5 3" xfId="12756"/>
    <cellStyle name="40 % - Akzent1 2 3 2 5 4" xfId="12757"/>
    <cellStyle name="40 % - Akzent1 2 3 2 5 5" xfId="12758"/>
    <cellStyle name="40 % - Akzent1 2 3 2 5 6" xfId="12759"/>
    <cellStyle name="40 % - Akzent1 2 3 2 6" xfId="1097"/>
    <cellStyle name="40 % - Akzent1 2 3 2 6 2" xfId="5063"/>
    <cellStyle name="40 % - Akzent1 2 3 2 6 3" xfId="12760"/>
    <cellStyle name="40 % - Akzent1 2 3 2 6 4" xfId="12761"/>
    <cellStyle name="40 % - Akzent1 2 3 2 6 5" xfId="12762"/>
    <cellStyle name="40 % - Akzent1 2 3 2 7" xfId="1098"/>
    <cellStyle name="40 % - Akzent1 2 3 2 7 2" xfId="5064"/>
    <cellStyle name="40 % - Akzent1 2 3 2 7 3" xfId="12763"/>
    <cellStyle name="40 % - Akzent1 2 3 2 7 4" xfId="12764"/>
    <cellStyle name="40 % - Akzent1 2 3 2 7 5" xfId="12765"/>
    <cellStyle name="40 % - Akzent1 2 3 2 8" xfId="2665"/>
    <cellStyle name="40 % - Akzent1 2 3 2 8 2" xfId="5065"/>
    <cellStyle name="40 % - Akzent1 2 3 2 8 3" xfId="12766"/>
    <cellStyle name="40 % - Akzent1 2 3 2 8 4" xfId="12767"/>
    <cellStyle name="40 % - Akzent1 2 3 2 8 5" xfId="12768"/>
    <cellStyle name="40 % - Akzent1 2 3 2 9" xfId="2666"/>
    <cellStyle name="40 % - Akzent1 2 3 2 9 2" xfId="5066"/>
    <cellStyle name="40 % - Akzent1 2 3 2 9 3" xfId="12769"/>
    <cellStyle name="40 % - Akzent1 2 3 2 9 4" xfId="12770"/>
    <cellStyle name="40 % - Akzent1 2 3 2 9 5" xfId="12771"/>
    <cellStyle name="40 % - Akzent1 2 3 20" xfId="12772"/>
    <cellStyle name="40 % - Akzent1 2 3 20 2" xfId="12773"/>
    <cellStyle name="40 % - Akzent1 2 3 21" xfId="12774"/>
    <cellStyle name="40 % - Akzent1 2 3 21 2" xfId="12775"/>
    <cellStyle name="40 % - Akzent1 2 3 22" xfId="12776"/>
    <cellStyle name="40 % - Akzent1 2 3 23" xfId="12777"/>
    <cellStyle name="40 % - Akzent1 2 3 24" xfId="12778"/>
    <cellStyle name="40 % - Akzent1 2 3 3" xfId="1099"/>
    <cellStyle name="40 % - Akzent1 2 3 3 10" xfId="5067"/>
    <cellStyle name="40 % - Akzent1 2 3 3 10 2" xfId="12779"/>
    <cellStyle name="40 % - Akzent1 2 3 3 11" xfId="12780"/>
    <cellStyle name="40 % - Akzent1 2 3 3 11 2" xfId="12781"/>
    <cellStyle name="40 % - Akzent1 2 3 3 12" xfId="12782"/>
    <cellStyle name="40 % - Akzent1 2 3 3 13" xfId="12783"/>
    <cellStyle name="40 % - Akzent1 2 3 3 14" xfId="12784"/>
    <cellStyle name="40 % - Akzent1 2 3 3 15" xfId="12785"/>
    <cellStyle name="40 % - Akzent1 2 3 3 16" xfId="12786"/>
    <cellStyle name="40 % - Akzent1 2 3 3 17" xfId="12787"/>
    <cellStyle name="40 % - Akzent1 2 3 3 18" xfId="12788"/>
    <cellStyle name="40 % - Akzent1 2 3 3 2" xfId="1100"/>
    <cellStyle name="40 % - Akzent1 2 3 3 2 2" xfId="5068"/>
    <cellStyle name="40 % - Akzent1 2 3 3 2 2 2" xfId="12789"/>
    <cellStyle name="40 % - Akzent1 2 3 3 2 3" xfId="12790"/>
    <cellStyle name="40 % - Akzent1 2 3 3 2 4" xfId="12791"/>
    <cellStyle name="40 % - Akzent1 2 3 3 2 5" xfId="12792"/>
    <cellStyle name="40 % - Akzent1 2 3 3 3" xfId="1101"/>
    <cellStyle name="40 % - Akzent1 2 3 3 3 2" xfId="5069"/>
    <cellStyle name="40 % - Akzent1 2 3 3 3 3" xfId="12793"/>
    <cellStyle name="40 % - Akzent1 2 3 3 3 4" xfId="12794"/>
    <cellStyle name="40 % - Akzent1 2 3 3 4" xfId="1102"/>
    <cellStyle name="40 % - Akzent1 2 3 3 4 2" xfId="5070"/>
    <cellStyle name="40 % - Akzent1 2 3 3 4 3" xfId="12795"/>
    <cellStyle name="40 % - Akzent1 2 3 3 5" xfId="1103"/>
    <cellStyle name="40 % - Akzent1 2 3 3 5 2" xfId="5071"/>
    <cellStyle name="40 % - Akzent1 2 3 3 5 3" xfId="12796"/>
    <cellStyle name="40 % - Akzent1 2 3 3 6" xfId="1104"/>
    <cellStyle name="40 % - Akzent1 2 3 3 6 2" xfId="5072"/>
    <cellStyle name="40 % - Akzent1 2 3 3 6 3" xfId="12797"/>
    <cellStyle name="40 % - Akzent1 2 3 3 7" xfId="2667"/>
    <cellStyle name="40 % - Akzent1 2 3 3 7 2" xfId="5073"/>
    <cellStyle name="40 % - Akzent1 2 3 3 7 3" xfId="12798"/>
    <cellStyle name="40 % - Akzent1 2 3 3 8" xfId="2668"/>
    <cellStyle name="40 % - Akzent1 2 3 3 8 2" xfId="5074"/>
    <cellStyle name="40 % - Akzent1 2 3 3 8 3" xfId="12799"/>
    <cellStyle name="40 % - Akzent1 2 3 3 9" xfId="3332"/>
    <cellStyle name="40 % - Akzent1 2 3 3 9 2" xfId="5075"/>
    <cellStyle name="40 % - Akzent1 2 3 3 9 3" xfId="12800"/>
    <cellStyle name="40 % - Akzent1 2 3 4" xfId="1105"/>
    <cellStyle name="40 % - Akzent1 2 3 4 2" xfId="5076"/>
    <cellStyle name="40 % - Akzent1 2 3 4 2 2" xfId="12801"/>
    <cellStyle name="40 % - Akzent1 2 3 4 3" xfId="12802"/>
    <cellStyle name="40 % - Akzent1 2 3 4 4" xfId="12803"/>
    <cellStyle name="40 % - Akzent1 2 3 4 5" xfId="12804"/>
    <cellStyle name="40 % - Akzent1 2 3 4 6" xfId="12805"/>
    <cellStyle name="40 % - Akzent1 2 3 4 7" xfId="12806"/>
    <cellStyle name="40 % - Akzent1 2 3 4 8" xfId="12807"/>
    <cellStyle name="40 % - Akzent1 2 3 5" xfId="1106"/>
    <cellStyle name="40 % - Akzent1 2 3 5 2" xfId="5077"/>
    <cellStyle name="40 % - Akzent1 2 3 5 3" xfId="12808"/>
    <cellStyle name="40 % - Akzent1 2 3 5 4" xfId="12809"/>
    <cellStyle name="40 % - Akzent1 2 3 5 5" xfId="12810"/>
    <cellStyle name="40 % - Akzent1 2 3 5 6" xfId="12811"/>
    <cellStyle name="40 % - Akzent1 2 3 5 7" xfId="12812"/>
    <cellStyle name="40 % - Akzent1 2 3 6" xfId="1107"/>
    <cellStyle name="40 % - Akzent1 2 3 6 2" xfId="5078"/>
    <cellStyle name="40 % - Akzent1 2 3 6 3" xfId="12813"/>
    <cellStyle name="40 % - Akzent1 2 3 6 4" xfId="12814"/>
    <cellStyle name="40 % - Akzent1 2 3 6 5" xfId="12815"/>
    <cellStyle name="40 % - Akzent1 2 3 6 6" xfId="12816"/>
    <cellStyle name="40 % - Akzent1 2 3 7" xfId="1108"/>
    <cellStyle name="40 % - Akzent1 2 3 7 2" xfId="5079"/>
    <cellStyle name="40 % - Akzent1 2 3 7 3" xfId="12817"/>
    <cellStyle name="40 % - Akzent1 2 3 7 4" xfId="12818"/>
    <cellStyle name="40 % - Akzent1 2 3 7 5" xfId="12819"/>
    <cellStyle name="40 % - Akzent1 2 3 7 6" xfId="12820"/>
    <cellStyle name="40 % - Akzent1 2 3 8" xfId="1109"/>
    <cellStyle name="40 % - Akzent1 2 3 8 2" xfId="5080"/>
    <cellStyle name="40 % - Akzent1 2 3 8 3" xfId="12821"/>
    <cellStyle name="40 % - Akzent1 2 3 8 4" xfId="12822"/>
    <cellStyle name="40 % - Akzent1 2 3 8 5" xfId="12823"/>
    <cellStyle name="40 % - Akzent1 2 3 8 6" xfId="12824"/>
    <cellStyle name="40 % - Akzent1 2 3 9" xfId="2669"/>
    <cellStyle name="40 % - Akzent1 2 3 9 2" xfId="5081"/>
    <cellStyle name="40 % - Akzent1 2 3 9 3" xfId="12825"/>
    <cellStyle name="40 % - Akzent1 2 3 9 4" xfId="12826"/>
    <cellStyle name="40 % - Akzent1 2 3 9 5" xfId="12827"/>
    <cellStyle name="40 % - Akzent1 2 30" xfId="12828"/>
    <cellStyle name="40 % - Akzent1 2 30 2" xfId="12829"/>
    <cellStyle name="40 % - Akzent1 2 31" xfId="12830"/>
    <cellStyle name="40 % - Akzent1 2 32" xfId="12831"/>
    <cellStyle name="40 % - Akzent1 2 33" xfId="12832"/>
    <cellStyle name="40 % - Akzent1 2 34" xfId="12833"/>
    <cellStyle name="40 % - Akzent1 2 35" xfId="12834"/>
    <cellStyle name="40 % - Akzent1 2 36" xfId="12835"/>
    <cellStyle name="40 % - Akzent1 2 37" xfId="19839"/>
    <cellStyle name="40 % - Akzent1 2 38" xfId="1055"/>
    <cellStyle name="40 % - Akzent1 2 4" xfId="1110"/>
    <cellStyle name="40 % - Akzent1 2 4 10" xfId="3333"/>
    <cellStyle name="40 % - Akzent1 2 4 10 2" xfId="5083"/>
    <cellStyle name="40 % - Akzent1 2 4 10 3" xfId="12836"/>
    <cellStyle name="40 % - Akzent1 2 4 10 4" xfId="12837"/>
    <cellStyle name="40 % - Akzent1 2 4 10 5" xfId="12838"/>
    <cellStyle name="40 % - Akzent1 2 4 11" xfId="5082"/>
    <cellStyle name="40 % - Akzent1 2 4 11 2" xfId="12839"/>
    <cellStyle name="40 % - Akzent1 2 4 11 3" xfId="12840"/>
    <cellStyle name="40 % - Akzent1 2 4 11 4" xfId="12841"/>
    <cellStyle name="40 % - Akzent1 2 4 12" xfId="12842"/>
    <cellStyle name="40 % - Akzent1 2 4 12 2" xfId="12843"/>
    <cellStyle name="40 % - Akzent1 2 4 12 3" xfId="12844"/>
    <cellStyle name="40 % - Akzent1 2 4 13" xfId="12845"/>
    <cellStyle name="40 % - Akzent1 2 4 13 2" xfId="12846"/>
    <cellStyle name="40 % - Akzent1 2 4 14" xfId="12847"/>
    <cellStyle name="40 % - Akzent1 2 4 14 2" xfId="12848"/>
    <cellStyle name="40 % - Akzent1 2 4 15" xfId="12849"/>
    <cellStyle name="40 % - Akzent1 2 4 15 2" xfId="12850"/>
    <cellStyle name="40 % - Akzent1 2 4 16" xfId="12851"/>
    <cellStyle name="40 % - Akzent1 2 4 16 2" xfId="12852"/>
    <cellStyle name="40 % - Akzent1 2 4 17" xfId="12853"/>
    <cellStyle name="40 % - Akzent1 2 4 17 2" xfId="12854"/>
    <cellStyle name="40 % - Akzent1 2 4 18" xfId="12855"/>
    <cellStyle name="40 % - Akzent1 2 4 18 2" xfId="12856"/>
    <cellStyle name="40 % - Akzent1 2 4 19" xfId="12857"/>
    <cellStyle name="40 % - Akzent1 2 4 2" xfId="1111"/>
    <cellStyle name="40 % - Akzent1 2 4 2 10" xfId="12858"/>
    <cellStyle name="40 % - Akzent1 2 4 2 10 2" xfId="12859"/>
    <cellStyle name="40 % - Akzent1 2 4 2 11" xfId="12860"/>
    <cellStyle name="40 % - Akzent1 2 4 2 12" xfId="12861"/>
    <cellStyle name="40 % - Akzent1 2 4 2 13" xfId="12862"/>
    <cellStyle name="40 % - Akzent1 2 4 2 14" xfId="12863"/>
    <cellStyle name="40 % - Akzent1 2 4 2 15" xfId="12864"/>
    <cellStyle name="40 % - Akzent1 2 4 2 16" xfId="12865"/>
    <cellStyle name="40 % - Akzent1 2 4 2 17" xfId="12866"/>
    <cellStyle name="40 % - Akzent1 2 4 2 2" xfId="1112"/>
    <cellStyle name="40 % - Akzent1 2 4 2 2 2" xfId="5085"/>
    <cellStyle name="40 % - Akzent1 2 4 2 2 2 2" xfId="12867"/>
    <cellStyle name="40 % - Akzent1 2 4 2 2 3" xfId="12868"/>
    <cellStyle name="40 % - Akzent1 2 4 2 2 4" xfId="12869"/>
    <cellStyle name="40 % - Akzent1 2 4 2 3" xfId="1113"/>
    <cellStyle name="40 % - Akzent1 2 4 2 3 2" xfId="5086"/>
    <cellStyle name="40 % - Akzent1 2 4 2 3 3" xfId="12870"/>
    <cellStyle name="40 % - Akzent1 2 4 2 4" xfId="1114"/>
    <cellStyle name="40 % - Akzent1 2 4 2 4 2" xfId="5087"/>
    <cellStyle name="40 % - Akzent1 2 4 2 5" xfId="1115"/>
    <cellStyle name="40 % - Akzent1 2 4 2 5 2" xfId="5088"/>
    <cellStyle name="40 % - Akzent1 2 4 2 6" xfId="2670"/>
    <cellStyle name="40 % - Akzent1 2 4 2 6 2" xfId="5089"/>
    <cellStyle name="40 % - Akzent1 2 4 2 7" xfId="2671"/>
    <cellStyle name="40 % - Akzent1 2 4 2 7 2" xfId="5090"/>
    <cellStyle name="40 % - Akzent1 2 4 2 8" xfId="3334"/>
    <cellStyle name="40 % - Akzent1 2 4 2 8 2" xfId="5091"/>
    <cellStyle name="40 % - Akzent1 2 4 2 9" xfId="5084"/>
    <cellStyle name="40 % - Akzent1 2 4 2 9 2" xfId="12871"/>
    <cellStyle name="40 % - Akzent1 2 4 20" xfId="12872"/>
    <cellStyle name="40 % - Akzent1 2 4 21" xfId="12873"/>
    <cellStyle name="40 % - Akzent1 2 4 3" xfId="1116"/>
    <cellStyle name="40 % - Akzent1 2 4 3 2" xfId="5092"/>
    <cellStyle name="40 % - Akzent1 2 4 3 2 2" xfId="12874"/>
    <cellStyle name="40 % - Akzent1 2 4 3 3" xfId="12875"/>
    <cellStyle name="40 % - Akzent1 2 4 3 4" xfId="12876"/>
    <cellStyle name="40 % - Akzent1 2 4 3 5" xfId="12877"/>
    <cellStyle name="40 % - Akzent1 2 4 3 6" xfId="12878"/>
    <cellStyle name="40 % - Akzent1 2 4 3 7" xfId="12879"/>
    <cellStyle name="40 % - Akzent1 2 4 3 8" xfId="12880"/>
    <cellStyle name="40 % - Akzent1 2 4 4" xfId="1117"/>
    <cellStyle name="40 % - Akzent1 2 4 4 2" xfId="5093"/>
    <cellStyle name="40 % - Akzent1 2 4 4 3" xfId="12881"/>
    <cellStyle name="40 % - Akzent1 2 4 4 4" xfId="12882"/>
    <cellStyle name="40 % - Akzent1 2 4 4 5" xfId="12883"/>
    <cellStyle name="40 % - Akzent1 2 4 4 6" xfId="12884"/>
    <cellStyle name="40 % - Akzent1 2 4 4 7" xfId="12885"/>
    <cellStyle name="40 % - Akzent1 2 4 5" xfId="1118"/>
    <cellStyle name="40 % - Akzent1 2 4 5 2" xfId="5094"/>
    <cellStyle name="40 % - Akzent1 2 4 5 3" xfId="12886"/>
    <cellStyle name="40 % - Akzent1 2 4 5 4" xfId="12887"/>
    <cellStyle name="40 % - Akzent1 2 4 5 5" xfId="12888"/>
    <cellStyle name="40 % - Akzent1 2 4 5 6" xfId="12889"/>
    <cellStyle name="40 % - Akzent1 2 4 6" xfId="1119"/>
    <cellStyle name="40 % - Akzent1 2 4 6 2" xfId="5095"/>
    <cellStyle name="40 % - Akzent1 2 4 6 3" xfId="12890"/>
    <cellStyle name="40 % - Akzent1 2 4 6 4" xfId="12891"/>
    <cellStyle name="40 % - Akzent1 2 4 6 5" xfId="12892"/>
    <cellStyle name="40 % - Akzent1 2 4 7" xfId="1120"/>
    <cellStyle name="40 % - Akzent1 2 4 7 2" xfId="5096"/>
    <cellStyle name="40 % - Akzent1 2 4 7 3" xfId="12893"/>
    <cellStyle name="40 % - Akzent1 2 4 7 4" xfId="12894"/>
    <cellStyle name="40 % - Akzent1 2 4 7 5" xfId="12895"/>
    <cellStyle name="40 % - Akzent1 2 4 8" xfId="2672"/>
    <cellStyle name="40 % - Akzent1 2 4 8 2" xfId="5097"/>
    <cellStyle name="40 % - Akzent1 2 4 8 3" xfId="12896"/>
    <cellStyle name="40 % - Akzent1 2 4 8 4" xfId="12897"/>
    <cellStyle name="40 % - Akzent1 2 4 8 5" xfId="12898"/>
    <cellStyle name="40 % - Akzent1 2 4 9" xfId="2673"/>
    <cellStyle name="40 % - Akzent1 2 4 9 2" xfId="5098"/>
    <cellStyle name="40 % - Akzent1 2 4 9 3" xfId="12899"/>
    <cellStyle name="40 % - Akzent1 2 4 9 4" xfId="12900"/>
    <cellStyle name="40 % - Akzent1 2 4 9 5" xfId="12901"/>
    <cellStyle name="40 % - Akzent1 2 5" xfId="1121"/>
    <cellStyle name="40 % - Akzent1 2 5 10" xfId="5099"/>
    <cellStyle name="40 % - Akzent1 2 5 10 2" xfId="12902"/>
    <cellStyle name="40 % - Akzent1 2 5 11" xfId="12903"/>
    <cellStyle name="40 % - Akzent1 2 5 11 2" xfId="12904"/>
    <cellStyle name="40 % - Akzent1 2 5 12" xfId="12905"/>
    <cellStyle name="40 % - Akzent1 2 5 13" xfId="12906"/>
    <cellStyle name="40 % - Akzent1 2 5 14" xfId="12907"/>
    <cellStyle name="40 % - Akzent1 2 5 15" xfId="12908"/>
    <cellStyle name="40 % - Akzent1 2 5 16" xfId="12909"/>
    <cellStyle name="40 % - Akzent1 2 5 17" xfId="12910"/>
    <cellStyle name="40 % - Akzent1 2 5 18" xfId="12911"/>
    <cellStyle name="40 % - Akzent1 2 5 2" xfId="1122"/>
    <cellStyle name="40 % - Akzent1 2 5 2 2" xfId="5100"/>
    <cellStyle name="40 % - Akzent1 2 5 2 2 2" xfId="12912"/>
    <cellStyle name="40 % - Akzent1 2 5 2 3" xfId="12913"/>
    <cellStyle name="40 % - Akzent1 2 5 2 4" xfId="12914"/>
    <cellStyle name="40 % - Akzent1 2 5 2 5" xfId="12915"/>
    <cellStyle name="40 % - Akzent1 2 5 3" xfId="1123"/>
    <cellStyle name="40 % - Akzent1 2 5 3 2" xfId="5101"/>
    <cellStyle name="40 % - Akzent1 2 5 3 3" xfId="12916"/>
    <cellStyle name="40 % - Akzent1 2 5 3 4" xfId="12917"/>
    <cellStyle name="40 % - Akzent1 2 5 4" xfId="1124"/>
    <cellStyle name="40 % - Akzent1 2 5 4 2" xfId="5102"/>
    <cellStyle name="40 % - Akzent1 2 5 4 3" xfId="12918"/>
    <cellStyle name="40 % - Akzent1 2 5 5" xfId="1125"/>
    <cellStyle name="40 % - Akzent1 2 5 5 2" xfId="5103"/>
    <cellStyle name="40 % - Akzent1 2 5 5 3" xfId="12919"/>
    <cellStyle name="40 % - Akzent1 2 5 6" xfId="1126"/>
    <cellStyle name="40 % - Akzent1 2 5 6 2" xfId="5104"/>
    <cellStyle name="40 % - Akzent1 2 5 6 3" xfId="12920"/>
    <cellStyle name="40 % - Akzent1 2 5 7" xfId="2674"/>
    <cellStyle name="40 % - Akzent1 2 5 7 2" xfId="5105"/>
    <cellStyle name="40 % - Akzent1 2 5 7 3" xfId="12921"/>
    <cellStyle name="40 % - Akzent1 2 5 8" xfId="2675"/>
    <cellStyle name="40 % - Akzent1 2 5 8 2" xfId="5106"/>
    <cellStyle name="40 % - Akzent1 2 5 8 3" xfId="12922"/>
    <cellStyle name="40 % - Akzent1 2 5 9" xfId="3335"/>
    <cellStyle name="40 % - Akzent1 2 5 9 2" xfId="5107"/>
    <cellStyle name="40 % - Akzent1 2 5 9 3" xfId="12923"/>
    <cellStyle name="40 % - Akzent1 2 6" xfId="1127"/>
    <cellStyle name="40 % - Akzent1 2 6 2" xfId="5108"/>
    <cellStyle name="40 % - Akzent1 2 6 2 2" xfId="12924"/>
    <cellStyle name="40 % - Akzent1 2 6 3" xfId="12925"/>
    <cellStyle name="40 % - Akzent1 2 6 4" xfId="12926"/>
    <cellStyle name="40 % - Akzent1 2 6 5" xfId="12927"/>
    <cellStyle name="40 % - Akzent1 2 6 6" xfId="12928"/>
    <cellStyle name="40 % - Akzent1 2 6 7" xfId="12929"/>
    <cellStyle name="40 % - Akzent1 2 6 8" xfId="12930"/>
    <cellStyle name="40 % - Akzent1 2 7" xfId="1128"/>
    <cellStyle name="40 % - Akzent1 2 7 2" xfId="5109"/>
    <cellStyle name="40 % - Akzent1 2 7 3" xfId="12931"/>
    <cellStyle name="40 % - Akzent1 2 7 4" xfId="12932"/>
    <cellStyle name="40 % - Akzent1 2 7 5" xfId="12933"/>
    <cellStyle name="40 % - Akzent1 2 7 6" xfId="12934"/>
    <cellStyle name="40 % - Akzent1 2 7 7" xfId="12935"/>
    <cellStyle name="40 % - Akzent1 2 8" xfId="1129"/>
    <cellStyle name="40 % - Akzent1 2 8 2" xfId="5110"/>
    <cellStyle name="40 % - Akzent1 2 8 3" xfId="12936"/>
    <cellStyle name="40 % - Akzent1 2 8 4" xfId="12937"/>
    <cellStyle name="40 % - Akzent1 2 8 5" xfId="12938"/>
    <cellStyle name="40 % - Akzent1 2 8 6" xfId="12939"/>
    <cellStyle name="40 % - Akzent1 2 9" xfId="1130"/>
    <cellStyle name="40 % - Akzent1 2 9 2" xfId="5111"/>
    <cellStyle name="40 % - Akzent1 2 9 3" xfId="12940"/>
    <cellStyle name="40 % - Akzent1 2 9 4" xfId="12941"/>
    <cellStyle name="40 % - Akzent1 2 9 5" xfId="12942"/>
    <cellStyle name="40 % - Akzent1 2 9 6" xfId="12943"/>
    <cellStyle name="40 % - Akzent1 3" xfId="1131"/>
    <cellStyle name="40 % - Akzent1 3 10" xfId="1132"/>
    <cellStyle name="40 % - Akzent1 3 10 2" xfId="5113"/>
    <cellStyle name="40 % - Akzent1 3 10 3" xfId="12944"/>
    <cellStyle name="40 % - Akzent1 3 10 4" xfId="12945"/>
    <cellStyle name="40 % - Akzent1 3 10 5" xfId="12946"/>
    <cellStyle name="40 % - Akzent1 3 11" xfId="1133"/>
    <cellStyle name="40 % - Akzent1 3 11 2" xfId="5114"/>
    <cellStyle name="40 % - Akzent1 3 11 3" xfId="12947"/>
    <cellStyle name="40 % - Akzent1 3 11 4" xfId="12948"/>
    <cellStyle name="40 % - Akzent1 3 11 5" xfId="12949"/>
    <cellStyle name="40 % - Akzent1 3 12" xfId="1134"/>
    <cellStyle name="40 % - Akzent1 3 12 2" xfId="5115"/>
    <cellStyle name="40 % - Akzent1 3 12 3" xfId="12950"/>
    <cellStyle name="40 % - Akzent1 3 12 4" xfId="12951"/>
    <cellStyle name="40 % - Akzent1 3 12 5" xfId="12952"/>
    <cellStyle name="40 % - Akzent1 3 13" xfId="2676"/>
    <cellStyle name="40 % - Akzent1 3 13 2" xfId="5116"/>
    <cellStyle name="40 % - Akzent1 3 13 3" xfId="12953"/>
    <cellStyle name="40 % - Akzent1 3 13 4" xfId="12954"/>
    <cellStyle name="40 % - Akzent1 3 14" xfId="2677"/>
    <cellStyle name="40 % - Akzent1 3 14 2" xfId="5117"/>
    <cellStyle name="40 % - Akzent1 3 14 3" xfId="12955"/>
    <cellStyle name="40 % - Akzent1 3 15" xfId="2678"/>
    <cellStyle name="40 % - Akzent1 3 15 2" xfId="5118"/>
    <cellStyle name="40 % - Akzent1 3 15 3" xfId="12956"/>
    <cellStyle name="40 % - Akzent1 3 16" xfId="2679"/>
    <cellStyle name="40 % - Akzent1 3 16 2" xfId="5119"/>
    <cellStyle name="40 % - Akzent1 3 16 3" xfId="12957"/>
    <cellStyle name="40 % - Akzent1 3 17" xfId="3336"/>
    <cellStyle name="40 % - Akzent1 3 17 2" xfId="5120"/>
    <cellStyle name="40 % - Akzent1 3 17 3" xfId="12958"/>
    <cellStyle name="40 % - Akzent1 3 18" xfId="5112"/>
    <cellStyle name="40 % - Akzent1 3 18 2" xfId="12959"/>
    <cellStyle name="40 % - Akzent1 3 18 3" xfId="12960"/>
    <cellStyle name="40 % - Akzent1 3 19" xfId="12961"/>
    <cellStyle name="40 % - Akzent1 3 19 2" xfId="12962"/>
    <cellStyle name="40 % - Akzent1 3 19 3" xfId="12963"/>
    <cellStyle name="40 % - Akzent1 3 2" xfId="1135"/>
    <cellStyle name="40 % - Akzent1 3 2 10" xfId="2680"/>
    <cellStyle name="40 % - Akzent1 3 2 10 2" xfId="5122"/>
    <cellStyle name="40 % - Akzent1 3 2 10 3" xfId="12964"/>
    <cellStyle name="40 % - Akzent1 3 2 10 4" xfId="12965"/>
    <cellStyle name="40 % - Akzent1 3 2 10 5" xfId="12966"/>
    <cellStyle name="40 % - Akzent1 3 2 11" xfId="2681"/>
    <cellStyle name="40 % - Akzent1 3 2 11 2" xfId="5123"/>
    <cellStyle name="40 % - Akzent1 3 2 11 3" xfId="12967"/>
    <cellStyle name="40 % - Akzent1 3 2 11 4" xfId="12968"/>
    <cellStyle name="40 % - Akzent1 3 2 12" xfId="2682"/>
    <cellStyle name="40 % - Akzent1 3 2 12 2" xfId="5124"/>
    <cellStyle name="40 % - Akzent1 3 2 12 3" xfId="12969"/>
    <cellStyle name="40 % - Akzent1 3 2 13" xfId="2683"/>
    <cellStyle name="40 % - Akzent1 3 2 13 2" xfId="5125"/>
    <cellStyle name="40 % - Akzent1 3 2 13 3" xfId="12970"/>
    <cellStyle name="40 % - Akzent1 3 2 14" xfId="3337"/>
    <cellStyle name="40 % - Akzent1 3 2 14 2" xfId="5126"/>
    <cellStyle name="40 % - Akzent1 3 2 14 3" xfId="12971"/>
    <cellStyle name="40 % - Akzent1 3 2 15" xfId="5121"/>
    <cellStyle name="40 % - Akzent1 3 2 15 2" xfId="12972"/>
    <cellStyle name="40 % - Akzent1 3 2 15 3" xfId="12973"/>
    <cellStyle name="40 % - Akzent1 3 2 16" xfId="12974"/>
    <cellStyle name="40 % - Akzent1 3 2 16 2" xfId="12975"/>
    <cellStyle name="40 % - Akzent1 3 2 16 3" xfId="12976"/>
    <cellStyle name="40 % - Akzent1 3 2 17" xfId="12977"/>
    <cellStyle name="40 % - Akzent1 3 2 17 2" xfId="12978"/>
    <cellStyle name="40 % - Akzent1 3 2 17 3" xfId="12979"/>
    <cellStyle name="40 % - Akzent1 3 2 18" xfId="12980"/>
    <cellStyle name="40 % - Akzent1 3 2 18 2" xfId="12981"/>
    <cellStyle name="40 % - Akzent1 3 2 19" xfId="12982"/>
    <cellStyle name="40 % - Akzent1 3 2 19 2" xfId="12983"/>
    <cellStyle name="40 % - Akzent1 3 2 2" xfId="1136"/>
    <cellStyle name="40 % - Akzent1 3 2 2 10" xfId="2684"/>
    <cellStyle name="40 % - Akzent1 3 2 2 10 2" xfId="5128"/>
    <cellStyle name="40 % - Akzent1 3 2 2 11" xfId="3338"/>
    <cellStyle name="40 % - Akzent1 3 2 2 11 2" xfId="5129"/>
    <cellStyle name="40 % - Akzent1 3 2 2 12" xfId="5127"/>
    <cellStyle name="40 % - Akzent1 3 2 2 12 2" xfId="12984"/>
    <cellStyle name="40 % - Akzent1 3 2 2 13" xfId="12985"/>
    <cellStyle name="40 % - Akzent1 3 2 2 13 2" xfId="12986"/>
    <cellStyle name="40 % - Akzent1 3 2 2 14" xfId="12987"/>
    <cellStyle name="40 % - Akzent1 3 2 2 14 2" xfId="12988"/>
    <cellStyle name="40 % - Akzent1 3 2 2 15" xfId="12989"/>
    <cellStyle name="40 % - Akzent1 3 2 2 16" xfId="12990"/>
    <cellStyle name="40 % - Akzent1 3 2 2 17" xfId="12991"/>
    <cellStyle name="40 % - Akzent1 3 2 2 18" xfId="12992"/>
    <cellStyle name="40 % - Akzent1 3 2 2 19" xfId="12993"/>
    <cellStyle name="40 % - Akzent1 3 2 2 2" xfId="1137"/>
    <cellStyle name="40 % - Akzent1 3 2 2 2 10" xfId="12994"/>
    <cellStyle name="40 % - Akzent1 3 2 2 2 10 2" xfId="12995"/>
    <cellStyle name="40 % - Akzent1 3 2 2 2 11" xfId="12996"/>
    <cellStyle name="40 % - Akzent1 3 2 2 2 12" xfId="12997"/>
    <cellStyle name="40 % - Akzent1 3 2 2 2 13" xfId="12998"/>
    <cellStyle name="40 % - Akzent1 3 2 2 2 2" xfId="1138"/>
    <cellStyle name="40 % - Akzent1 3 2 2 2 2 2" xfId="5131"/>
    <cellStyle name="40 % - Akzent1 3 2 2 2 2 2 2" xfId="12999"/>
    <cellStyle name="40 % - Akzent1 3 2 2 2 2 3" xfId="13000"/>
    <cellStyle name="40 % - Akzent1 3 2 2 2 2 4" xfId="13001"/>
    <cellStyle name="40 % - Akzent1 3 2 2 2 3" xfId="1139"/>
    <cellStyle name="40 % - Akzent1 3 2 2 2 3 2" xfId="5132"/>
    <cellStyle name="40 % - Akzent1 3 2 2 2 3 3" xfId="13002"/>
    <cellStyle name="40 % - Akzent1 3 2 2 2 4" xfId="1140"/>
    <cellStyle name="40 % - Akzent1 3 2 2 2 4 2" xfId="5133"/>
    <cellStyle name="40 % - Akzent1 3 2 2 2 5" xfId="1141"/>
    <cellStyle name="40 % - Akzent1 3 2 2 2 5 2" xfId="5134"/>
    <cellStyle name="40 % - Akzent1 3 2 2 2 6" xfId="2685"/>
    <cellStyle name="40 % - Akzent1 3 2 2 2 6 2" xfId="5135"/>
    <cellStyle name="40 % - Akzent1 3 2 2 2 7" xfId="2686"/>
    <cellStyle name="40 % - Akzent1 3 2 2 2 7 2" xfId="5136"/>
    <cellStyle name="40 % - Akzent1 3 2 2 2 8" xfId="3339"/>
    <cellStyle name="40 % - Akzent1 3 2 2 2 8 2" xfId="5137"/>
    <cellStyle name="40 % - Akzent1 3 2 2 2 9" xfId="5130"/>
    <cellStyle name="40 % - Akzent1 3 2 2 2 9 2" xfId="13003"/>
    <cellStyle name="40 % - Akzent1 3 2 2 20" xfId="13004"/>
    <cellStyle name="40 % - Akzent1 3 2 2 21" xfId="13005"/>
    <cellStyle name="40 % - Akzent1 3 2 2 3" xfId="1142"/>
    <cellStyle name="40 % - Akzent1 3 2 2 3 2" xfId="5138"/>
    <cellStyle name="40 % - Akzent1 3 2 2 3 2 2" xfId="13006"/>
    <cellStyle name="40 % - Akzent1 3 2 2 3 3" xfId="13007"/>
    <cellStyle name="40 % - Akzent1 3 2 2 3 4" xfId="13008"/>
    <cellStyle name="40 % - Akzent1 3 2 2 4" xfId="1143"/>
    <cellStyle name="40 % - Akzent1 3 2 2 4 2" xfId="5139"/>
    <cellStyle name="40 % - Akzent1 3 2 2 4 3" xfId="13009"/>
    <cellStyle name="40 % - Akzent1 3 2 2 5" xfId="1144"/>
    <cellStyle name="40 % - Akzent1 3 2 2 5 2" xfId="5140"/>
    <cellStyle name="40 % - Akzent1 3 2 2 6" xfId="1145"/>
    <cellStyle name="40 % - Akzent1 3 2 2 6 2" xfId="5141"/>
    <cellStyle name="40 % - Akzent1 3 2 2 7" xfId="1146"/>
    <cellStyle name="40 % - Akzent1 3 2 2 7 2" xfId="5142"/>
    <cellStyle name="40 % - Akzent1 3 2 2 8" xfId="2687"/>
    <cellStyle name="40 % - Akzent1 3 2 2 8 2" xfId="5143"/>
    <cellStyle name="40 % - Akzent1 3 2 2 9" xfId="2688"/>
    <cellStyle name="40 % - Akzent1 3 2 2 9 2" xfId="5144"/>
    <cellStyle name="40 % - Akzent1 3 2 20" xfId="13010"/>
    <cellStyle name="40 % - Akzent1 3 2 20 2" xfId="13011"/>
    <cellStyle name="40 % - Akzent1 3 2 21" xfId="13012"/>
    <cellStyle name="40 % - Akzent1 3 2 22" xfId="13013"/>
    <cellStyle name="40 % - Akzent1 3 2 23" xfId="13014"/>
    <cellStyle name="40 % - Akzent1 3 2 24" xfId="13015"/>
    <cellStyle name="40 % - Akzent1 3 2 25" xfId="13016"/>
    <cellStyle name="40 % - Akzent1 3 2 3" xfId="1147"/>
    <cellStyle name="40 % - Akzent1 3 2 3 10" xfId="13017"/>
    <cellStyle name="40 % - Akzent1 3 2 3 10 2" xfId="13018"/>
    <cellStyle name="40 % - Akzent1 3 2 3 11" xfId="13019"/>
    <cellStyle name="40 % - Akzent1 3 2 3 12" xfId="13020"/>
    <cellStyle name="40 % - Akzent1 3 2 3 13" xfId="13021"/>
    <cellStyle name="40 % - Akzent1 3 2 3 14" xfId="13022"/>
    <cellStyle name="40 % - Akzent1 3 2 3 15" xfId="13023"/>
    <cellStyle name="40 % - Akzent1 3 2 3 16" xfId="13024"/>
    <cellStyle name="40 % - Akzent1 3 2 3 17" xfId="13025"/>
    <cellStyle name="40 % - Akzent1 3 2 3 2" xfId="1148"/>
    <cellStyle name="40 % - Akzent1 3 2 3 2 2" xfId="5146"/>
    <cellStyle name="40 % - Akzent1 3 2 3 2 2 2" xfId="13026"/>
    <cellStyle name="40 % - Akzent1 3 2 3 2 3" xfId="13027"/>
    <cellStyle name="40 % - Akzent1 3 2 3 2 4" xfId="13028"/>
    <cellStyle name="40 % - Akzent1 3 2 3 3" xfId="1149"/>
    <cellStyle name="40 % - Akzent1 3 2 3 3 2" xfId="5147"/>
    <cellStyle name="40 % - Akzent1 3 2 3 3 3" xfId="13029"/>
    <cellStyle name="40 % - Akzent1 3 2 3 4" xfId="1150"/>
    <cellStyle name="40 % - Akzent1 3 2 3 4 2" xfId="5148"/>
    <cellStyle name="40 % - Akzent1 3 2 3 5" xfId="1151"/>
    <cellStyle name="40 % - Akzent1 3 2 3 5 2" xfId="5149"/>
    <cellStyle name="40 % - Akzent1 3 2 3 6" xfId="2689"/>
    <cellStyle name="40 % - Akzent1 3 2 3 6 2" xfId="5150"/>
    <cellStyle name="40 % - Akzent1 3 2 3 7" xfId="2690"/>
    <cellStyle name="40 % - Akzent1 3 2 3 7 2" xfId="5151"/>
    <cellStyle name="40 % - Akzent1 3 2 3 8" xfId="3340"/>
    <cellStyle name="40 % - Akzent1 3 2 3 8 2" xfId="5152"/>
    <cellStyle name="40 % - Akzent1 3 2 3 9" xfId="5145"/>
    <cellStyle name="40 % - Akzent1 3 2 3 9 2" xfId="13030"/>
    <cellStyle name="40 % - Akzent1 3 2 4" xfId="1152"/>
    <cellStyle name="40 % - Akzent1 3 2 4 2" xfId="5153"/>
    <cellStyle name="40 % - Akzent1 3 2 4 2 2" xfId="13031"/>
    <cellStyle name="40 % - Akzent1 3 2 4 3" xfId="13032"/>
    <cellStyle name="40 % - Akzent1 3 2 4 4" xfId="13033"/>
    <cellStyle name="40 % - Akzent1 3 2 4 5" xfId="13034"/>
    <cellStyle name="40 % - Akzent1 3 2 4 6" xfId="13035"/>
    <cellStyle name="40 % - Akzent1 3 2 4 7" xfId="13036"/>
    <cellStyle name="40 % - Akzent1 3 2 4 8" xfId="13037"/>
    <cellStyle name="40 % - Akzent1 3 2 5" xfId="1153"/>
    <cellStyle name="40 % - Akzent1 3 2 5 2" xfId="5154"/>
    <cellStyle name="40 % - Akzent1 3 2 5 3" xfId="13038"/>
    <cellStyle name="40 % - Akzent1 3 2 5 4" xfId="13039"/>
    <cellStyle name="40 % - Akzent1 3 2 5 5" xfId="13040"/>
    <cellStyle name="40 % - Akzent1 3 2 5 6" xfId="13041"/>
    <cellStyle name="40 % - Akzent1 3 2 5 7" xfId="13042"/>
    <cellStyle name="40 % - Akzent1 3 2 6" xfId="1154"/>
    <cellStyle name="40 % - Akzent1 3 2 6 2" xfId="5155"/>
    <cellStyle name="40 % - Akzent1 3 2 6 3" xfId="13043"/>
    <cellStyle name="40 % - Akzent1 3 2 6 4" xfId="13044"/>
    <cellStyle name="40 % - Akzent1 3 2 6 5" xfId="13045"/>
    <cellStyle name="40 % - Akzent1 3 2 7" xfId="1155"/>
    <cellStyle name="40 % - Akzent1 3 2 7 2" xfId="5156"/>
    <cellStyle name="40 % - Akzent1 3 2 7 3" xfId="13046"/>
    <cellStyle name="40 % - Akzent1 3 2 7 4" xfId="13047"/>
    <cellStyle name="40 % - Akzent1 3 2 7 5" xfId="13048"/>
    <cellStyle name="40 % - Akzent1 3 2 8" xfId="1156"/>
    <cellStyle name="40 % - Akzent1 3 2 8 2" xfId="5157"/>
    <cellStyle name="40 % - Akzent1 3 2 8 3" xfId="13049"/>
    <cellStyle name="40 % - Akzent1 3 2 8 4" xfId="13050"/>
    <cellStyle name="40 % - Akzent1 3 2 8 5" xfId="13051"/>
    <cellStyle name="40 % - Akzent1 3 2 9" xfId="1157"/>
    <cellStyle name="40 % - Akzent1 3 2 9 2" xfId="5158"/>
    <cellStyle name="40 % - Akzent1 3 2 9 3" xfId="13052"/>
    <cellStyle name="40 % - Akzent1 3 2 9 4" xfId="13053"/>
    <cellStyle name="40 % - Akzent1 3 2 9 5" xfId="13054"/>
    <cellStyle name="40 % - Akzent1 3 20" xfId="13055"/>
    <cellStyle name="40 % - Akzent1 3 20 2" xfId="13056"/>
    <cellStyle name="40 % - Akzent1 3 20 3" xfId="13057"/>
    <cellStyle name="40 % - Akzent1 3 21" xfId="13058"/>
    <cellStyle name="40 % - Akzent1 3 21 2" xfId="13059"/>
    <cellStyle name="40 % - Akzent1 3 22" xfId="13060"/>
    <cellStyle name="40 % - Akzent1 3 22 2" xfId="13061"/>
    <cellStyle name="40 % - Akzent1 3 23" xfId="13062"/>
    <cellStyle name="40 % - Akzent1 3 24" xfId="13063"/>
    <cellStyle name="40 % - Akzent1 3 25" xfId="13064"/>
    <cellStyle name="40 % - Akzent1 3 26" xfId="13065"/>
    <cellStyle name="40 % - Akzent1 3 27" xfId="13066"/>
    <cellStyle name="40 % - Akzent1 3 28" xfId="13067"/>
    <cellStyle name="40 % - Akzent1 3 3" xfId="1158"/>
    <cellStyle name="40 % - Akzent1 3 3 10" xfId="2691"/>
    <cellStyle name="40 % - Akzent1 3 3 10 2" xfId="5160"/>
    <cellStyle name="40 % - Akzent1 3 3 11" xfId="2692"/>
    <cellStyle name="40 % - Akzent1 3 3 11 2" xfId="5161"/>
    <cellStyle name="40 % - Akzent1 3 3 12" xfId="3341"/>
    <cellStyle name="40 % - Akzent1 3 3 12 2" xfId="5162"/>
    <cellStyle name="40 % - Akzent1 3 3 13" xfId="5159"/>
    <cellStyle name="40 % - Akzent1 3 3 13 2" xfId="13068"/>
    <cellStyle name="40 % - Akzent1 3 3 14" xfId="13069"/>
    <cellStyle name="40 % - Akzent1 3 3 14 2" xfId="13070"/>
    <cellStyle name="40 % - Akzent1 3 3 15" xfId="13071"/>
    <cellStyle name="40 % - Akzent1 3 3 15 2" xfId="13072"/>
    <cellStyle name="40 % - Akzent1 3 3 16" xfId="13073"/>
    <cellStyle name="40 % - Akzent1 3 3 17" xfId="13074"/>
    <cellStyle name="40 % - Akzent1 3 3 18" xfId="13075"/>
    <cellStyle name="40 % - Akzent1 3 3 19" xfId="13076"/>
    <cellStyle name="40 % - Akzent1 3 3 2" xfId="1159"/>
    <cellStyle name="40 % - Akzent1 3 3 2 10" xfId="3342"/>
    <cellStyle name="40 % - Akzent1 3 3 2 10 2" xfId="5164"/>
    <cellStyle name="40 % - Akzent1 3 3 2 11" xfId="5163"/>
    <cellStyle name="40 % - Akzent1 3 3 2 11 2" xfId="13077"/>
    <cellStyle name="40 % - Akzent1 3 3 2 12" xfId="13078"/>
    <cellStyle name="40 % - Akzent1 3 3 2 12 2" xfId="13079"/>
    <cellStyle name="40 % - Akzent1 3 3 2 13" xfId="13080"/>
    <cellStyle name="40 % - Akzent1 3 3 2 14" xfId="13081"/>
    <cellStyle name="40 % - Akzent1 3 3 2 15" xfId="13082"/>
    <cellStyle name="40 % - Akzent1 3 3 2 16" xfId="13083"/>
    <cellStyle name="40 % - Akzent1 3 3 2 2" xfId="1160"/>
    <cellStyle name="40 % - Akzent1 3 3 2 2 10" xfId="13084"/>
    <cellStyle name="40 % - Akzent1 3 3 2 2 10 2" xfId="13085"/>
    <cellStyle name="40 % - Akzent1 3 3 2 2 11" xfId="13086"/>
    <cellStyle name="40 % - Akzent1 3 3 2 2 12" xfId="13087"/>
    <cellStyle name="40 % - Akzent1 3 3 2 2 13" xfId="13088"/>
    <cellStyle name="40 % - Akzent1 3 3 2 2 2" xfId="1161"/>
    <cellStyle name="40 % - Akzent1 3 3 2 2 2 2" xfId="5166"/>
    <cellStyle name="40 % - Akzent1 3 3 2 2 2 2 2" xfId="13089"/>
    <cellStyle name="40 % - Akzent1 3 3 2 2 2 3" xfId="13090"/>
    <cellStyle name="40 % - Akzent1 3 3 2 2 2 4" xfId="13091"/>
    <cellStyle name="40 % - Akzent1 3 3 2 2 3" xfId="1162"/>
    <cellStyle name="40 % - Akzent1 3 3 2 2 3 2" xfId="5167"/>
    <cellStyle name="40 % - Akzent1 3 3 2 2 3 3" xfId="13092"/>
    <cellStyle name="40 % - Akzent1 3 3 2 2 4" xfId="1163"/>
    <cellStyle name="40 % - Akzent1 3 3 2 2 4 2" xfId="5168"/>
    <cellStyle name="40 % - Akzent1 3 3 2 2 5" xfId="1164"/>
    <cellStyle name="40 % - Akzent1 3 3 2 2 5 2" xfId="5169"/>
    <cellStyle name="40 % - Akzent1 3 3 2 2 6" xfId="2693"/>
    <cellStyle name="40 % - Akzent1 3 3 2 2 6 2" xfId="5170"/>
    <cellStyle name="40 % - Akzent1 3 3 2 2 7" xfId="2694"/>
    <cellStyle name="40 % - Akzent1 3 3 2 2 7 2" xfId="5171"/>
    <cellStyle name="40 % - Akzent1 3 3 2 2 8" xfId="3343"/>
    <cellStyle name="40 % - Akzent1 3 3 2 2 8 2" xfId="5172"/>
    <cellStyle name="40 % - Akzent1 3 3 2 2 9" xfId="5165"/>
    <cellStyle name="40 % - Akzent1 3 3 2 2 9 2" xfId="13093"/>
    <cellStyle name="40 % - Akzent1 3 3 2 3" xfId="1165"/>
    <cellStyle name="40 % - Akzent1 3 3 2 3 2" xfId="5173"/>
    <cellStyle name="40 % - Akzent1 3 3 2 3 2 2" xfId="13094"/>
    <cellStyle name="40 % - Akzent1 3 3 2 3 3" xfId="13095"/>
    <cellStyle name="40 % - Akzent1 3 3 2 3 4" xfId="13096"/>
    <cellStyle name="40 % - Akzent1 3 3 2 4" xfId="1166"/>
    <cellStyle name="40 % - Akzent1 3 3 2 4 2" xfId="5174"/>
    <cellStyle name="40 % - Akzent1 3 3 2 4 3" xfId="13097"/>
    <cellStyle name="40 % - Akzent1 3 3 2 5" xfId="1167"/>
    <cellStyle name="40 % - Akzent1 3 3 2 5 2" xfId="5175"/>
    <cellStyle name="40 % - Akzent1 3 3 2 6" xfId="1168"/>
    <cellStyle name="40 % - Akzent1 3 3 2 6 2" xfId="5176"/>
    <cellStyle name="40 % - Akzent1 3 3 2 7" xfId="1169"/>
    <cellStyle name="40 % - Akzent1 3 3 2 7 2" xfId="5177"/>
    <cellStyle name="40 % - Akzent1 3 3 2 8" xfId="2695"/>
    <cellStyle name="40 % - Akzent1 3 3 2 8 2" xfId="5178"/>
    <cellStyle name="40 % - Akzent1 3 3 2 9" xfId="2696"/>
    <cellStyle name="40 % - Akzent1 3 3 2 9 2" xfId="5179"/>
    <cellStyle name="40 % - Akzent1 3 3 20" xfId="13098"/>
    <cellStyle name="40 % - Akzent1 3 3 21" xfId="13099"/>
    <cellStyle name="40 % - Akzent1 3 3 22" xfId="13100"/>
    <cellStyle name="40 % - Akzent1 3 3 3" xfId="1170"/>
    <cellStyle name="40 % - Akzent1 3 3 3 10" xfId="13101"/>
    <cellStyle name="40 % - Akzent1 3 3 3 10 2" xfId="13102"/>
    <cellStyle name="40 % - Akzent1 3 3 3 11" xfId="13103"/>
    <cellStyle name="40 % - Akzent1 3 3 3 12" xfId="13104"/>
    <cellStyle name="40 % - Akzent1 3 3 3 13" xfId="13105"/>
    <cellStyle name="40 % - Akzent1 3 3 3 14" xfId="13106"/>
    <cellStyle name="40 % - Akzent1 3 3 3 2" xfId="1171"/>
    <cellStyle name="40 % - Akzent1 3 3 3 2 2" xfId="5181"/>
    <cellStyle name="40 % - Akzent1 3 3 3 2 2 2" xfId="13107"/>
    <cellStyle name="40 % - Akzent1 3 3 3 2 3" xfId="13108"/>
    <cellStyle name="40 % - Akzent1 3 3 3 2 4" xfId="13109"/>
    <cellStyle name="40 % - Akzent1 3 3 3 3" xfId="1172"/>
    <cellStyle name="40 % - Akzent1 3 3 3 3 2" xfId="5182"/>
    <cellStyle name="40 % - Akzent1 3 3 3 3 3" xfId="13110"/>
    <cellStyle name="40 % - Akzent1 3 3 3 4" xfId="1173"/>
    <cellStyle name="40 % - Akzent1 3 3 3 4 2" xfId="5183"/>
    <cellStyle name="40 % - Akzent1 3 3 3 5" xfId="1174"/>
    <cellStyle name="40 % - Akzent1 3 3 3 5 2" xfId="5184"/>
    <cellStyle name="40 % - Akzent1 3 3 3 6" xfId="2697"/>
    <cellStyle name="40 % - Akzent1 3 3 3 6 2" xfId="5185"/>
    <cellStyle name="40 % - Akzent1 3 3 3 7" xfId="2698"/>
    <cellStyle name="40 % - Akzent1 3 3 3 7 2" xfId="5186"/>
    <cellStyle name="40 % - Akzent1 3 3 3 8" xfId="3344"/>
    <cellStyle name="40 % - Akzent1 3 3 3 8 2" xfId="5187"/>
    <cellStyle name="40 % - Akzent1 3 3 3 9" xfId="5180"/>
    <cellStyle name="40 % - Akzent1 3 3 3 9 2" xfId="13111"/>
    <cellStyle name="40 % - Akzent1 3 3 4" xfId="1175"/>
    <cellStyle name="40 % - Akzent1 3 3 4 2" xfId="5188"/>
    <cellStyle name="40 % - Akzent1 3 3 4 2 2" xfId="13112"/>
    <cellStyle name="40 % - Akzent1 3 3 4 3" xfId="13113"/>
    <cellStyle name="40 % - Akzent1 3 3 4 4" xfId="13114"/>
    <cellStyle name="40 % - Akzent1 3 3 4 5" xfId="13115"/>
    <cellStyle name="40 % - Akzent1 3 3 5" xfId="1176"/>
    <cellStyle name="40 % - Akzent1 3 3 5 2" xfId="5189"/>
    <cellStyle name="40 % - Akzent1 3 3 5 3" xfId="13116"/>
    <cellStyle name="40 % - Akzent1 3 3 5 4" xfId="13117"/>
    <cellStyle name="40 % - Akzent1 3 3 6" xfId="1177"/>
    <cellStyle name="40 % - Akzent1 3 3 6 2" xfId="5190"/>
    <cellStyle name="40 % - Akzent1 3 3 6 3" xfId="13118"/>
    <cellStyle name="40 % - Akzent1 3 3 7" xfId="1178"/>
    <cellStyle name="40 % - Akzent1 3 3 7 2" xfId="5191"/>
    <cellStyle name="40 % - Akzent1 3 3 7 3" xfId="13119"/>
    <cellStyle name="40 % - Akzent1 3 3 8" xfId="1179"/>
    <cellStyle name="40 % - Akzent1 3 3 8 2" xfId="5192"/>
    <cellStyle name="40 % - Akzent1 3 3 8 3" xfId="13120"/>
    <cellStyle name="40 % - Akzent1 3 3 9" xfId="2699"/>
    <cellStyle name="40 % - Akzent1 3 3 9 2" xfId="5193"/>
    <cellStyle name="40 % - Akzent1 3 3 9 3" xfId="13121"/>
    <cellStyle name="40 % - Akzent1 3 4" xfId="1180"/>
    <cellStyle name="40 % - Akzent1 3 4 10" xfId="3345"/>
    <cellStyle name="40 % - Akzent1 3 4 10 2" xfId="5195"/>
    <cellStyle name="40 % - Akzent1 3 4 11" xfId="5194"/>
    <cellStyle name="40 % - Akzent1 3 4 11 2" xfId="13122"/>
    <cellStyle name="40 % - Akzent1 3 4 12" xfId="13123"/>
    <cellStyle name="40 % - Akzent1 3 4 12 2" xfId="13124"/>
    <cellStyle name="40 % - Akzent1 3 4 13" xfId="13125"/>
    <cellStyle name="40 % - Akzent1 3 4 14" xfId="13126"/>
    <cellStyle name="40 % - Akzent1 3 4 15" xfId="13127"/>
    <cellStyle name="40 % - Akzent1 3 4 16" xfId="13128"/>
    <cellStyle name="40 % - Akzent1 3 4 17" xfId="13129"/>
    <cellStyle name="40 % - Akzent1 3 4 18" xfId="13130"/>
    <cellStyle name="40 % - Akzent1 3 4 19" xfId="13131"/>
    <cellStyle name="40 % - Akzent1 3 4 2" xfId="1181"/>
    <cellStyle name="40 % - Akzent1 3 4 2 10" xfId="13132"/>
    <cellStyle name="40 % - Akzent1 3 4 2 10 2" xfId="13133"/>
    <cellStyle name="40 % - Akzent1 3 4 2 11" xfId="13134"/>
    <cellStyle name="40 % - Akzent1 3 4 2 12" xfId="13135"/>
    <cellStyle name="40 % - Akzent1 3 4 2 13" xfId="13136"/>
    <cellStyle name="40 % - Akzent1 3 4 2 2" xfId="1182"/>
    <cellStyle name="40 % - Akzent1 3 4 2 2 2" xfId="5197"/>
    <cellStyle name="40 % - Akzent1 3 4 2 2 2 2" xfId="13137"/>
    <cellStyle name="40 % - Akzent1 3 4 2 2 3" xfId="13138"/>
    <cellStyle name="40 % - Akzent1 3 4 2 2 4" xfId="13139"/>
    <cellStyle name="40 % - Akzent1 3 4 2 3" xfId="1183"/>
    <cellStyle name="40 % - Akzent1 3 4 2 3 2" xfId="5198"/>
    <cellStyle name="40 % - Akzent1 3 4 2 3 3" xfId="13140"/>
    <cellStyle name="40 % - Akzent1 3 4 2 4" xfId="1184"/>
    <cellStyle name="40 % - Akzent1 3 4 2 4 2" xfId="5199"/>
    <cellStyle name="40 % - Akzent1 3 4 2 5" xfId="1185"/>
    <cellStyle name="40 % - Akzent1 3 4 2 5 2" xfId="5200"/>
    <cellStyle name="40 % - Akzent1 3 4 2 6" xfId="2700"/>
    <cellStyle name="40 % - Akzent1 3 4 2 6 2" xfId="5201"/>
    <cellStyle name="40 % - Akzent1 3 4 2 7" xfId="2701"/>
    <cellStyle name="40 % - Akzent1 3 4 2 7 2" xfId="5202"/>
    <cellStyle name="40 % - Akzent1 3 4 2 8" xfId="3346"/>
    <cellStyle name="40 % - Akzent1 3 4 2 8 2" xfId="5203"/>
    <cellStyle name="40 % - Akzent1 3 4 2 9" xfId="5196"/>
    <cellStyle name="40 % - Akzent1 3 4 2 9 2" xfId="13141"/>
    <cellStyle name="40 % - Akzent1 3 4 3" xfId="1186"/>
    <cellStyle name="40 % - Akzent1 3 4 3 2" xfId="5204"/>
    <cellStyle name="40 % - Akzent1 3 4 3 2 2" xfId="13142"/>
    <cellStyle name="40 % - Akzent1 3 4 3 3" xfId="13143"/>
    <cellStyle name="40 % - Akzent1 3 4 3 4" xfId="13144"/>
    <cellStyle name="40 % - Akzent1 3 4 4" xfId="1187"/>
    <cellStyle name="40 % - Akzent1 3 4 4 2" xfId="5205"/>
    <cellStyle name="40 % - Akzent1 3 4 4 3" xfId="13145"/>
    <cellStyle name="40 % - Akzent1 3 4 5" xfId="1188"/>
    <cellStyle name="40 % - Akzent1 3 4 5 2" xfId="5206"/>
    <cellStyle name="40 % - Akzent1 3 4 6" xfId="1189"/>
    <cellStyle name="40 % - Akzent1 3 4 6 2" xfId="5207"/>
    <cellStyle name="40 % - Akzent1 3 4 7" xfId="1190"/>
    <cellStyle name="40 % - Akzent1 3 4 7 2" xfId="5208"/>
    <cellStyle name="40 % - Akzent1 3 4 8" xfId="2702"/>
    <cellStyle name="40 % - Akzent1 3 4 8 2" xfId="5209"/>
    <cellStyle name="40 % - Akzent1 3 4 9" xfId="2703"/>
    <cellStyle name="40 % - Akzent1 3 4 9 2" xfId="5210"/>
    <cellStyle name="40 % - Akzent1 3 5" xfId="1191"/>
    <cellStyle name="40 % - Akzent1 3 5 10" xfId="5211"/>
    <cellStyle name="40 % - Akzent1 3 5 10 2" xfId="13146"/>
    <cellStyle name="40 % - Akzent1 3 5 11" xfId="13147"/>
    <cellStyle name="40 % - Akzent1 3 5 11 2" xfId="13148"/>
    <cellStyle name="40 % - Akzent1 3 5 12" xfId="13149"/>
    <cellStyle name="40 % - Akzent1 3 5 13" xfId="13150"/>
    <cellStyle name="40 % - Akzent1 3 5 14" xfId="13151"/>
    <cellStyle name="40 % - Akzent1 3 5 15" xfId="13152"/>
    <cellStyle name="40 % - Akzent1 3 5 16" xfId="13153"/>
    <cellStyle name="40 % - Akzent1 3 5 17" xfId="13154"/>
    <cellStyle name="40 % - Akzent1 3 5 18" xfId="13155"/>
    <cellStyle name="40 % - Akzent1 3 5 2" xfId="1192"/>
    <cellStyle name="40 % - Akzent1 3 5 2 2" xfId="5212"/>
    <cellStyle name="40 % - Akzent1 3 5 2 2 2" xfId="13156"/>
    <cellStyle name="40 % - Akzent1 3 5 2 3" xfId="13157"/>
    <cellStyle name="40 % - Akzent1 3 5 2 4" xfId="13158"/>
    <cellStyle name="40 % - Akzent1 3 5 3" xfId="1193"/>
    <cellStyle name="40 % - Akzent1 3 5 3 2" xfId="5213"/>
    <cellStyle name="40 % - Akzent1 3 5 3 3" xfId="13159"/>
    <cellStyle name="40 % - Akzent1 3 5 4" xfId="1194"/>
    <cellStyle name="40 % - Akzent1 3 5 4 2" xfId="5214"/>
    <cellStyle name="40 % - Akzent1 3 5 5" xfId="1195"/>
    <cellStyle name="40 % - Akzent1 3 5 5 2" xfId="5215"/>
    <cellStyle name="40 % - Akzent1 3 5 6" xfId="1196"/>
    <cellStyle name="40 % - Akzent1 3 5 6 2" xfId="5216"/>
    <cellStyle name="40 % - Akzent1 3 5 7" xfId="2704"/>
    <cellStyle name="40 % - Akzent1 3 5 7 2" xfId="5217"/>
    <cellStyle name="40 % - Akzent1 3 5 8" xfId="2705"/>
    <cellStyle name="40 % - Akzent1 3 5 8 2" xfId="5218"/>
    <cellStyle name="40 % - Akzent1 3 5 9" xfId="3347"/>
    <cellStyle name="40 % - Akzent1 3 5 9 2" xfId="5219"/>
    <cellStyle name="40 % - Akzent1 3 6" xfId="1197"/>
    <cellStyle name="40 % - Akzent1 3 6 2" xfId="5220"/>
    <cellStyle name="40 % - Akzent1 3 6 2 2" xfId="13160"/>
    <cellStyle name="40 % - Akzent1 3 6 3" xfId="13161"/>
    <cellStyle name="40 % - Akzent1 3 6 4" xfId="13162"/>
    <cellStyle name="40 % - Akzent1 3 6 5" xfId="13163"/>
    <cellStyle name="40 % - Akzent1 3 6 6" xfId="13164"/>
    <cellStyle name="40 % - Akzent1 3 6 7" xfId="13165"/>
    <cellStyle name="40 % - Akzent1 3 6 8" xfId="13166"/>
    <cellStyle name="40 % - Akzent1 3 7" xfId="1198"/>
    <cellStyle name="40 % - Akzent1 3 7 2" xfId="5221"/>
    <cellStyle name="40 % - Akzent1 3 7 3" xfId="13167"/>
    <cellStyle name="40 % - Akzent1 3 7 4" xfId="13168"/>
    <cellStyle name="40 % - Akzent1 3 7 5" xfId="13169"/>
    <cellStyle name="40 % - Akzent1 3 7 6" xfId="13170"/>
    <cellStyle name="40 % - Akzent1 3 7 7" xfId="13171"/>
    <cellStyle name="40 % - Akzent1 3 8" xfId="1199"/>
    <cellStyle name="40 % - Akzent1 3 8 2" xfId="5222"/>
    <cellStyle name="40 % - Akzent1 3 8 3" xfId="13172"/>
    <cellStyle name="40 % - Akzent1 3 8 4" xfId="13173"/>
    <cellStyle name="40 % - Akzent1 3 8 5" xfId="13174"/>
    <cellStyle name="40 % - Akzent1 3 9" xfId="1200"/>
    <cellStyle name="40 % - Akzent1 3 9 2" xfId="5223"/>
    <cellStyle name="40 % - Akzent1 3 9 3" xfId="13175"/>
    <cellStyle name="40 % - Akzent1 3 9 4" xfId="13176"/>
    <cellStyle name="40 % - Akzent1 3 9 5" xfId="13177"/>
    <cellStyle name="40 % - Akzent1 4" xfId="1201"/>
    <cellStyle name="40 % - Akzent1 4 10" xfId="2706"/>
    <cellStyle name="40 % - Akzent1 4 10 2" xfId="5225"/>
    <cellStyle name="40 % - Akzent1 4 11" xfId="3348"/>
    <cellStyle name="40 % - Akzent1 4 11 2" xfId="5226"/>
    <cellStyle name="40 % - Akzent1 4 12" xfId="5224"/>
    <cellStyle name="40 % - Akzent1 4 12 2" xfId="13178"/>
    <cellStyle name="40 % - Akzent1 4 13" xfId="13179"/>
    <cellStyle name="40 % - Akzent1 4 13 2" xfId="13180"/>
    <cellStyle name="40 % - Akzent1 4 14" xfId="13181"/>
    <cellStyle name="40 % - Akzent1 4 14 2" xfId="13182"/>
    <cellStyle name="40 % - Akzent1 4 15" xfId="13183"/>
    <cellStyle name="40 % - Akzent1 4 16" xfId="13184"/>
    <cellStyle name="40 % - Akzent1 4 17" xfId="13185"/>
    <cellStyle name="40 % - Akzent1 4 18" xfId="13186"/>
    <cellStyle name="40 % - Akzent1 4 2" xfId="1202"/>
    <cellStyle name="40 % - Akzent1 4 2 2" xfId="3349"/>
    <cellStyle name="40 % - Akzent1 4 2 2 2" xfId="5228"/>
    <cellStyle name="40 % - Akzent1 4 2 2 3" xfId="13187"/>
    <cellStyle name="40 % - Akzent1 4 2 3" xfId="5227"/>
    <cellStyle name="40 % - Akzent1 4 2 4" xfId="13188"/>
    <cellStyle name="40 % - Akzent1 4 2 5" xfId="13189"/>
    <cellStyle name="40 % - Akzent1 4 3" xfId="1203"/>
    <cellStyle name="40 % - Akzent1 4 3 2" xfId="5229"/>
    <cellStyle name="40 % - Akzent1 4 3 3" xfId="13190"/>
    <cellStyle name="40 % - Akzent1 4 4" xfId="1204"/>
    <cellStyle name="40 % - Akzent1 4 4 2" xfId="5230"/>
    <cellStyle name="40 % - Akzent1 4 5" xfId="1205"/>
    <cellStyle name="40 % - Akzent1 4 5 2" xfId="5231"/>
    <cellStyle name="40 % - Akzent1 4 6" xfId="1206"/>
    <cellStyle name="40 % - Akzent1 4 6 2" xfId="5232"/>
    <cellStyle name="40 % - Akzent1 4 7" xfId="2707"/>
    <cellStyle name="40 % - Akzent1 4 7 2" xfId="5233"/>
    <cellStyle name="40 % - Akzent1 4 8" xfId="2708"/>
    <cellStyle name="40 % - Akzent1 4 8 2" xfId="5234"/>
    <cellStyle name="40 % - Akzent1 4 9" xfId="2709"/>
    <cellStyle name="40 % - Akzent1 5" xfId="3350"/>
    <cellStyle name="40 % - Akzent1 5 2" xfId="5235"/>
    <cellStyle name="40 % - Akzent1 5 2 2" xfId="13191"/>
    <cellStyle name="40 % - Akzent1 5 2 2 2" xfId="13192"/>
    <cellStyle name="40 % - Akzent1 5 2 3" xfId="13193"/>
    <cellStyle name="40 % - Akzent1 5 2 4" xfId="13194"/>
    <cellStyle name="40 % - Akzent1 5 3" xfId="13195"/>
    <cellStyle name="40 % - Akzent1 5 3 2" xfId="13196"/>
    <cellStyle name="40 % - Akzent1 5 3 3" xfId="13197"/>
    <cellStyle name="40 % - Akzent1 5 4" xfId="13198"/>
    <cellStyle name="40 % - Akzent1 5 5" xfId="13199"/>
    <cellStyle name="40 % - Akzent1 5 6" xfId="13200"/>
    <cellStyle name="40 % - Akzent1 6" xfId="3351"/>
    <cellStyle name="40 % - Akzent1 6 2" xfId="5236"/>
    <cellStyle name="40 % - Akzent1 6 2 2" xfId="13201"/>
    <cellStyle name="40 % - Akzent1 6 2 2 2" xfId="13202"/>
    <cellStyle name="40 % - Akzent1 6 2 3" xfId="13203"/>
    <cellStyle name="40 % - Akzent1 6 2 4" xfId="13204"/>
    <cellStyle name="40 % - Akzent1 6 3" xfId="13205"/>
    <cellStyle name="40 % - Akzent1 6 3 2" xfId="13206"/>
    <cellStyle name="40 % - Akzent1 6 3 3" xfId="13207"/>
    <cellStyle name="40 % - Akzent1 6 4" xfId="13208"/>
    <cellStyle name="40 % - Akzent1 6 5" xfId="13209"/>
    <cellStyle name="40 % - Akzent1 6 6" xfId="13210"/>
    <cellStyle name="40 % - Akzent1 7" xfId="13211"/>
    <cellStyle name="40 % - Akzent1 7 2" xfId="13212"/>
    <cellStyle name="40 % - Akzent1 7 2 2" xfId="13213"/>
    <cellStyle name="40 % - Akzent1 7 2 2 2" xfId="13214"/>
    <cellStyle name="40 % - Akzent1 7 2 3" xfId="13215"/>
    <cellStyle name="40 % - Akzent1 7 2 4" xfId="13216"/>
    <cellStyle name="40 % - Akzent1 7 3" xfId="13217"/>
    <cellStyle name="40 % - Akzent1 7 3 2" xfId="13218"/>
    <cellStyle name="40 % - Akzent1 7 4" xfId="13219"/>
    <cellStyle name="40 % - Akzent1 7 5" xfId="13220"/>
    <cellStyle name="40 % - Akzent1 8" xfId="13221"/>
    <cellStyle name="40 % - Akzent2 2" xfId="29"/>
    <cellStyle name="40 % - Akzent2 2 10" xfId="1208"/>
    <cellStyle name="40 % - Akzent2 2 10 2" xfId="5238"/>
    <cellStyle name="40 % - Akzent2 2 10 3" xfId="13222"/>
    <cellStyle name="40 % - Akzent2 2 10 4" xfId="13223"/>
    <cellStyle name="40 % - Akzent2 2 10 5" xfId="13224"/>
    <cellStyle name="40 % - Akzent2 2 10 6" xfId="13225"/>
    <cellStyle name="40 % - Akzent2 2 11" xfId="1209"/>
    <cellStyle name="40 % - Akzent2 2 11 2" xfId="5239"/>
    <cellStyle name="40 % - Akzent2 2 11 3" xfId="13226"/>
    <cellStyle name="40 % - Akzent2 2 11 4" xfId="13227"/>
    <cellStyle name="40 % - Akzent2 2 11 5" xfId="13228"/>
    <cellStyle name="40 % - Akzent2 2 11 6" xfId="13229"/>
    <cellStyle name="40 % - Akzent2 2 12" xfId="1210"/>
    <cellStyle name="40 % - Akzent2 2 12 2" xfId="5240"/>
    <cellStyle name="40 % - Akzent2 2 12 3" xfId="13230"/>
    <cellStyle name="40 % - Akzent2 2 12 4" xfId="13231"/>
    <cellStyle name="40 % - Akzent2 2 12 5" xfId="13232"/>
    <cellStyle name="40 % - Akzent2 2 12 6" xfId="13233"/>
    <cellStyle name="40 % - Akzent2 2 13" xfId="1211"/>
    <cellStyle name="40 % - Akzent2 2 13 2" xfId="5241"/>
    <cellStyle name="40 % - Akzent2 2 13 3" xfId="13234"/>
    <cellStyle name="40 % - Akzent2 2 13 4" xfId="13235"/>
    <cellStyle name="40 % - Akzent2 2 13 5" xfId="13236"/>
    <cellStyle name="40 % - Akzent2 2 13 6" xfId="13237"/>
    <cellStyle name="40 % - Akzent2 2 14" xfId="1212"/>
    <cellStyle name="40 % - Akzent2 2 14 2" xfId="5242"/>
    <cellStyle name="40 % - Akzent2 2 14 3" xfId="13238"/>
    <cellStyle name="40 % - Akzent2 2 14 4" xfId="13239"/>
    <cellStyle name="40 % - Akzent2 2 14 5" xfId="13240"/>
    <cellStyle name="40 % - Akzent2 2 14 6" xfId="13241"/>
    <cellStyle name="40 % - Akzent2 2 15" xfId="1213"/>
    <cellStyle name="40 % - Akzent2 2 15 2" xfId="5243"/>
    <cellStyle name="40 % - Akzent2 2 15 3" xfId="13242"/>
    <cellStyle name="40 % - Akzent2 2 15 4" xfId="13243"/>
    <cellStyle name="40 % - Akzent2 2 15 5" xfId="13244"/>
    <cellStyle name="40 % - Akzent2 2 15 6" xfId="13245"/>
    <cellStyle name="40 % - Akzent2 2 16" xfId="2710"/>
    <cellStyle name="40 % - Akzent2 2 16 2" xfId="5244"/>
    <cellStyle name="40 % - Akzent2 2 16 3" xfId="13246"/>
    <cellStyle name="40 % - Akzent2 2 16 4" xfId="13247"/>
    <cellStyle name="40 % - Akzent2 2 16 5" xfId="13248"/>
    <cellStyle name="40 % - Akzent2 2 16 6" xfId="13249"/>
    <cellStyle name="40 % - Akzent2 2 17" xfId="2711"/>
    <cellStyle name="40 % - Akzent2 2 17 2" xfId="5245"/>
    <cellStyle name="40 % - Akzent2 2 17 3" xfId="13250"/>
    <cellStyle name="40 % - Akzent2 2 17 4" xfId="13251"/>
    <cellStyle name="40 % - Akzent2 2 17 5" xfId="13252"/>
    <cellStyle name="40 % - Akzent2 2 17 6" xfId="13253"/>
    <cellStyle name="40 % - Akzent2 2 18" xfId="2712"/>
    <cellStyle name="40 % - Akzent2 2 18 2" xfId="5246"/>
    <cellStyle name="40 % - Akzent2 2 18 3" xfId="13254"/>
    <cellStyle name="40 % - Akzent2 2 18 4" xfId="13255"/>
    <cellStyle name="40 % - Akzent2 2 18 5" xfId="13256"/>
    <cellStyle name="40 % - Akzent2 2 18 6" xfId="13257"/>
    <cellStyle name="40 % - Akzent2 2 19" xfId="2713"/>
    <cellStyle name="40 % - Akzent2 2 19 2" xfId="5247"/>
    <cellStyle name="40 % - Akzent2 2 19 3" xfId="13258"/>
    <cellStyle name="40 % - Akzent2 2 19 4" xfId="13259"/>
    <cellStyle name="40 % - Akzent2 2 19 5" xfId="13260"/>
    <cellStyle name="40 % - Akzent2 2 19 6" xfId="13261"/>
    <cellStyle name="40 % - Akzent2 2 2" xfId="1214"/>
    <cellStyle name="40 % - Akzent2 2 2 10" xfId="2714"/>
    <cellStyle name="40 % - Akzent2 2 2 10 2" xfId="5249"/>
    <cellStyle name="40 % - Akzent2 2 2 10 3" xfId="13262"/>
    <cellStyle name="40 % - Akzent2 2 2 10 4" xfId="13263"/>
    <cellStyle name="40 % - Akzent2 2 2 10 5" xfId="13264"/>
    <cellStyle name="40 % - Akzent2 2 2 10 6" xfId="13265"/>
    <cellStyle name="40 % - Akzent2 2 2 11" xfId="2715"/>
    <cellStyle name="40 % - Akzent2 2 2 11 2" xfId="5250"/>
    <cellStyle name="40 % - Akzent2 2 2 11 3" xfId="13266"/>
    <cellStyle name="40 % - Akzent2 2 2 11 4" xfId="13267"/>
    <cellStyle name="40 % - Akzent2 2 2 11 5" xfId="13268"/>
    <cellStyle name="40 % - Akzent2 2 2 11 6" xfId="13269"/>
    <cellStyle name="40 % - Akzent2 2 2 12" xfId="2716"/>
    <cellStyle name="40 % - Akzent2 2 2 12 2" xfId="5251"/>
    <cellStyle name="40 % - Akzent2 2 2 12 3" xfId="13270"/>
    <cellStyle name="40 % - Akzent2 2 2 12 4" xfId="13271"/>
    <cellStyle name="40 % - Akzent2 2 2 12 5" xfId="13272"/>
    <cellStyle name="40 % - Akzent2 2 2 12 6" xfId="13273"/>
    <cellStyle name="40 % - Akzent2 2 2 13" xfId="2717"/>
    <cellStyle name="40 % - Akzent2 2 2 13 2" xfId="5252"/>
    <cellStyle name="40 % - Akzent2 2 2 13 3" xfId="13274"/>
    <cellStyle name="40 % - Akzent2 2 2 13 4" xfId="13275"/>
    <cellStyle name="40 % - Akzent2 2 2 13 5" xfId="13276"/>
    <cellStyle name="40 % - Akzent2 2 2 13 6" xfId="13277"/>
    <cellStyle name="40 % - Akzent2 2 2 14" xfId="3352"/>
    <cellStyle name="40 % - Akzent2 2 2 14 2" xfId="5253"/>
    <cellStyle name="40 % - Akzent2 2 2 14 3" xfId="13278"/>
    <cellStyle name="40 % - Akzent2 2 2 14 4" xfId="13279"/>
    <cellStyle name="40 % - Akzent2 2 2 14 5" xfId="13280"/>
    <cellStyle name="40 % - Akzent2 2 2 14 6" xfId="13281"/>
    <cellStyle name="40 % - Akzent2 2 2 15" xfId="5248"/>
    <cellStyle name="40 % - Akzent2 2 2 15 2" xfId="13282"/>
    <cellStyle name="40 % - Akzent2 2 2 15 3" xfId="13283"/>
    <cellStyle name="40 % - Akzent2 2 2 15 4" xfId="13284"/>
    <cellStyle name="40 % - Akzent2 2 2 15 5" xfId="13285"/>
    <cellStyle name="40 % - Akzent2 2 2 15 6" xfId="13286"/>
    <cellStyle name="40 % - Akzent2 2 2 16" xfId="13287"/>
    <cellStyle name="40 % - Akzent2 2 2 16 2" xfId="13288"/>
    <cellStyle name="40 % - Akzent2 2 2 16 3" xfId="13289"/>
    <cellStyle name="40 % - Akzent2 2 2 16 4" xfId="13290"/>
    <cellStyle name="40 % - Akzent2 2 2 16 5" xfId="13291"/>
    <cellStyle name="40 % - Akzent2 2 2 16 6" xfId="13292"/>
    <cellStyle name="40 % - Akzent2 2 2 17" xfId="13293"/>
    <cellStyle name="40 % - Akzent2 2 2 17 2" xfId="13294"/>
    <cellStyle name="40 % - Akzent2 2 2 17 3" xfId="13295"/>
    <cellStyle name="40 % - Akzent2 2 2 17 4" xfId="13296"/>
    <cellStyle name="40 % - Akzent2 2 2 17 5" xfId="13297"/>
    <cellStyle name="40 % - Akzent2 2 2 17 6" xfId="13298"/>
    <cellStyle name="40 % - Akzent2 2 2 18" xfId="13299"/>
    <cellStyle name="40 % - Akzent2 2 2 18 2" xfId="13300"/>
    <cellStyle name="40 % - Akzent2 2 2 18 3" xfId="13301"/>
    <cellStyle name="40 % - Akzent2 2 2 18 4" xfId="13302"/>
    <cellStyle name="40 % - Akzent2 2 2 18 5" xfId="13303"/>
    <cellStyle name="40 % - Akzent2 2 2 19" xfId="13304"/>
    <cellStyle name="40 % - Akzent2 2 2 19 2" xfId="13305"/>
    <cellStyle name="40 % - Akzent2 2 2 19 3" xfId="13306"/>
    <cellStyle name="40 % - Akzent2 2 2 19 4" xfId="13307"/>
    <cellStyle name="40 % - Akzent2 2 2 19 5" xfId="13308"/>
    <cellStyle name="40 % - Akzent2 2 2 2" xfId="1215"/>
    <cellStyle name="40 % - Akzent2 2 2 2 10" xfId="2718"/>
    <cellStyle name="40 % - Akzent2 2 2 2 10 2" xfId="5255"/>
    <cellStyle name="40 % - Akzent2 2 2 2 10 3" xfId="13309"/>
    <cellStyle name="40 % - Akzent2 2 2 2 10 4" xfId="13310"/>
    <cellStyle name="40 % - Akzent2 2 2 2 10 5" xfId="13311"/>
    <cellStyle name="40 % - Akzent2 2 2 2 11" xfId="3353"/>
    <cellStyle name="40 % - Akzent2 2 2 2 11 2" xfId="5256"/>
    <cellStyle name="40 % - Akzent2 2 2 2 11 3" xfId="13312"/>
    <cellStyle name="40 % - Akzent2 2 2 2 11 4" xfId="13313"/>
    <cellStyle name="40 % - Akzent2 2 2 2 11 5" xfId="13314"/>
    <cellStyle name="40 % - Akzent2 2 2 2 12" xfId="5254"/>
    <cellStyle name="40 % - Akzent2 2 2 2 12 2" xfId="13315"/>
    <cellStyle name="40 % - Akzent2 2 2 2 12 3" xfId="13316"/>
    <cellStyle name="40 % - Akzent2 2 2 2 12 4" xfId="13317"/>
    <cellStyle name="40 % - Akzent2 2 2 2 12 5" xfId="13318"/>
    <cellStyle name="40 % - Akzent2 2 2 2 13" xfId="13319"/>
    <cellStyle name="40 % - Akzent2 2 2 2 13 2" xfId="13320"/>
    <cellStyle name="40 % - Akzent2 2 2 2 13 3" xfId="13321"/>
    <cellStyle name="40 % - Akzent2 2 2 2 13 4" xfId="13322"/>
    <cellStyle name="40 % - Akzent2 2 2 2 13 5" xfId="13323"/>
    <cellStyle name="40 % - Akzent2 2 2 2 14" xfId="13324"/>
    <cellStyle name="40 % - Akzent2 2 2 2 14 2" xfId="13325"/>
    <cellStyle name="40 % - Akzent2 2 2 2 14 3" xfId="13326"/>
    <cellStyle name="40 % - Akzent2 2 2 2 14 4" xfId="13327"/>
    <cellStyle name="40 % - Akzent2 2 2 2 15" xfId="13328"/>
    <cellStyle name="40 % - Akzent2 2 2 2 15 2" xfId="13329"/>
    <cellStyle name="40 % - Akzent2 2 2 2 16" xfId="13330"/>
    <cellStyle name="40 % - Akzent2 2 2 2 16 2" xfId="13331"/>
    <cellStyle name="40 % - Akzent2 2 2 2 17" xfId="13332"/>
    <cellStyle name="40 % - Akzent2 2 2 2 17 2" xfId="13333"/>
    <cellStyle name="40 % - Akzent2 2 2 2 18" xfId="13334"/>
    <cellStyle name="40 % - Akzent2 2 2 2 18 2" xfId="13335"/>
    <cellStyle name="40 % - Akzent2 2 2 2 19" xfId="13336"/>
    <cellStyle name="40 % - Akzent2 2 2 2 19 2" xfId="13337"/>
    <cellStyle name="40 % - Akzent2 2 2 2 2" xfId="1216"/>
    <cellStyle name="40 % - Akzent2 2 2 2 2 10" xfId="5257"/>
    <cellStyle name="40 % - Akzent2 2 2 2 2 10 2" xfId="13338"/>
    <cellStyle name="40 % - Akzent2 2 2 2 2 10 3" xfId="13339"/>
    <cellStyle name="40 % - Akzent2 2 2 2 2 10 4" xfId="13340"/>
    <cellStyle name="40 % - Akzent2 2 2 2 2 10 5" xfId="13341"/>
    <cellStyle name="40 % - Akzent2 2 2 2 2 11" xfId="13342"/>
    <cellStyle name="40 % - Akzent2 2 2 2 2 11 2" xfId="13343"/>
    <cellStyle name="40 % - Akzent2 2 2 2 2 11 3" xfId="13344"/>
    <cellStyle name="40 % - Akzent2 2 2 2 2 11 4" xfId="13345"/>
    <cellStyle name="40 % - Akzent2 2 2 2 2 12" xfId="13346"/>
    <cellStyle name="40 % - Akzent2 2 2 2 2 12 2" xfId="13347"/>
    <cellStyle name="40 % - Akzent2 2 2 2 2 13" xfId="13348"/>
    <cellStyle name="40 % - Akzent2 2 2 2 2 13 2" xfId="13349"/>
    <cellStyle name="40 % - Akzent2 2 2 2 2 14" xfId="13350"/>
    <cellStyle name="40 % - Akzent2 2 2 2 2 14 2" xfId="13351"/>
    <cellStyle name="40 % - Akzent2 2 2 2 2 15" xfId="13352"/>
    <cellStyle name="40 % - Akzent2 2 2 2 2 15 2" xfId="13353"/>
    <cellStyle name="40 % - Akzent2 2 2 2 2 16" xfId="13354"/>
    <cellStyle name="40 % - Akzent2 2 2 2 2 16 2" xfId="13355"/>
    <cellStyle name="40 % - Akzent2 2 2 2 2 17" xfId="13356"/>
    <cellStyle name="40 % - Akzent2 2 2 2 2 17 2" xfId="13357"/>
    <cellStyle name="40 % - Akzent2 2 2 2 2 18" xfId="13358"/>
    <cellStyle name="40 % - Akzent2 2 2 2 2 19" xfId="13359"/>
    <cellStyle name="40 % - Akzent2 2 2 2 2 2" xfId="1217"/>
    <cellStyle name="40 % - Akzent2 2 2 2 2 2 2" xfId="5258"/>
    <cellStyle name="40 % - Akzent2 2 2 2 2 2 2 2" xfId="13360"/>
    <cellStyle name="40 % - Akzent2 2 2 2 2 2 3" xfId="13361"/>
    <cellStyle name="40 % - Akzent2 2 2 2 2 2 4" xfId="13362"/>
    <cellStyle name="40 % - Akzent2 2 2 2 2 2 5" xfId="13363"/>
    <cellStyle name="40 % - Akzent2 2 2 2 2 2 6" xfId="13364"/>
    <cellStyle name="40 % - Akzent2 2 2 2 2 2 7" xfId="13365"/>
    <cellStyle name="40 % - Akzent2 2 2 2 2 2 8" xfId="13366"/>
    <cellStyle name="40 % - Akzent2 2 2 2 2 20" xfId="13367"/>
    <cellStyle name="40 % - Akzent2 2 2 2 2 21" xfId="13368"/>
    <cellStyle name="40 % - Akzent2 2 2 2 2 3" xfId="1218"/>
    <cellStyle name="40 % - Akzent2 2 2 2 2 3 2" xfId="5259"/>
    <cellStyle name="40 % - Akzent2 2 2 2 2 3 3" xfId="13369"/>
    <cellStyle name="40 % - Akzent2 2 2 2 2 3 4" xfId="13370"/>
    <cellStyle name="40 % - Akzent2 2 2 2 2 3 5" xfId="13371"/>
    <cellStyle name="40 % - Akzent2 2 2 2 2 3 6" xfId="13372"/>
    <cellStyle name="40 % - Akzent2 2 2 2 2 3 7" xfId="13373"/>
    <cellStyle name="40 % - Akzent2 2 2 2 2 4" xfId="1219"/>
    <cellStyle name="40 % - Akzent2 2 2 2 2 4 2" xfId="5260"/>
    <cellStyle name="40 % - Akzent2 2 2 2 2 4 3" xfId="13374"/>
    <cellStyle name="40 % - Akzent2 2 2 2 2 4 4" xfId="13375"/>
    <cellStyle name="40 % - Akzent2 2 2 2 2 4 5" xfId="13376"/>
    <cellStyle name="40 % - Akzent2 2 2 2 2 4 6" xfId="13377"/>
    <cellStyle name="40 % - Akzent2 2 2 2 2 5" xfId="1220"/>
    <cellStyle name="40 % - Akzent2 2 2 2 2 5 2" xfId="5261"/>
    <cellStyle name="40 % - Akzent2 2 2 2 2 5 3" xfId="13378"/>
    <cellStyle name="40 % - Akzent2 2 2 2 2 5 4" xfId="13379"/>
    <cellStyle name="40 % - Akzent2 2 2 2 2 5 5" xfId="13380"/>
    <cellStyle name="40 % - Akzent2 2 2 2 2 5 6" xfId="13381"/>
    <cellStyle name="40 % - Akzent2 2 2 2 2 6" xfId="1221"/>
    <cellStyle name="40 % - Akzent2 2 2 2 2 6 2" xfId="5262"/>
    <cellStyle name="40 % - Akzent2 2 2 2 2 6 3" xfId="13382"/>
    <cellStyle name="40 % - Akzent2 2 2 2 2 6 4" xfId="13383"/>
    <cellStyle name="40 % - Akzent2 2 2 2 2 6 5" xfId="13384"/>
    <cellStyle name="40 % - Akzent2 2 2 2 2 7" xfId="2719"/>
    <cellStyle name="40 % - Akzent2 2 2 2 2 7 2" xfId="5263"/>
    <cellStyle name="40 % - Akzent2 2 2 2 2 7 3" xfId="13385"/>
    <cellStyle name="40 % - Akzent2 2 2 2 2 7 4" xfId="13386"/>
    <cellStyle name="40 % - Akzent2 2 2 2 2 7 5" xfId="13387"/>
    <cellStyle name="40 % - Akzent2 2 2 2 2 8" xfId="2720"/>
    <cellStyle name="40 % - Akzent2 2 2 2 2 8 2" xfId="5264"/>
    <cellStyle name="40 % - Akzent2 2 2 2 2 8 3" xfId="13388"/>
    <cellStyle name="40 % - Akzent2 2 2 2 2 8 4" xfId="13389"/>
    <cellStyle name="40 % - Akzent2 2 2 2 2 8 5" xfId="13390"/>
    <cellStyle name="40 % - Akzent2 2 2 2 2 9" xfId="3354"/>
    <cellStyle name="40 % - Akzent2 2 2 2 2 9 2" xfId="5265"/>
    <cellStyle name="40 % - Akzent2 2 2 2 2 9 3" xfId="13391"/>
    <cellStyle name="40 % - Akzent2 2 2 2 2 9 4" xfId="13392"/>
    <cellStyle name="40 % - Akzent2 2 2 2 2 9 5" xfId="13393"/>
    <cellStyle name="40 % - Akzent2 2 2 2 20" xfId="13394"/>
    <cellStyle name="40 % - Akzent2 2 2 2 20 2" xfId="13395"/>
    <cellStyle name="40 % - Akzent2 2 2 2 21" xfId="13396"/>
    <cellStyle name="40 % - Akzent2 2 2 2 22" xfId="13397"/>
    <cellStyle name="40 % - Akzent2 2 2 2 23" xfId="13398"/>
    <cellStyle name="40 % - Akzent2 2 2 2 24" xfId="13399"/>
    <cellStyle name="40 % - Akzent2 2 2 2 3" xfId="1222"/>
    <cellStyle name="40 % - Akzent2 2 2 2 3 10" xfId="13400"/>
    <cellStyle name="40 % - Akzent2 2 2 2 3 2" xfId="5266"/>
    <cellStyle name="40 % - Akzent2 2 2 2 3 2 2" xfId="13401"/>
    <cellStyle name="40 % - Akzent2 2 2 2 3 2 3" xfId="13402"/>
    <cellStyle name="40 % - Akzent2 2 2 2 3 3" xfId="13403"/>
    <cellStyle name="40 % - Akzent2 2 2 2 3 3 2" xfId="13404"/>
    <cellStyle name="40 % - Akzent2 2 2 2 3 4" xfId="13405"/>
    <cellStyle name="40 % - Akzent2 2 2 2 3 4 2" xfId="13406"/>
    <cellStyle name="40 % - Akzent2 2 2 2 3 5" xfId="13407"/>
    <cellStyle name="40 % - Akzent2 2 2 2 3 5 2" xfId="13408"/>
    <cellStyle name="40 % - Akzent2 2 2 2 3 6" xfId="13409"/>
    <cellStyle name="40 % - Akzent2 2 2 2 3 6 2" xfId="13410"/>
    <cellStyle name="40 % - Akzent2 2 2 2 3 7" xfId="13411"/>
    <cellStyle name="40 % - Akzent2 2 2 2 3 7 2" xfId="13412"/>
    <cellStyle name="40 % - Akzent2 2 2 2 3 8" xfId="13413"/>
    <cellStyle name="40 % - Akzent2 2 2 2 3 9" xfId="13414"/>
    <cellStyle name="40 % - Akzent2 2 2 2 4" xfId="1223"/>
    <cellStyle name="40 % - Akzent2 2 2 2 4 2" xfId="5267"/>
    <cellStyle name="40 % - Akzent2 2 2 2 4 3" xfId="13415"/>
    <cellStyle name="40 % - Akzent2 2 2 2 4 4" xfId="13416"/>
    <cellStyle name="40 % - Akzent2 2 2 2 4 5" xfId="13417"/>
    <cellStyle name="40 % - Akzent2 2 2 2 4 6" xfId="13418"/>
    <cellStyle name="40 % - Akzent2 2 2 2 4 7" xfId="13419"/>
    <cellStyle name="40 % - Akzent2 2 2 2 5" xfId="1224"/>
    <cellStyle name="40 % - Akzent2 2 2 2 5 2" xfId="5268"/>
    <cellStyle name="40 % - Akzent2 2 2 2 5 3" xfId="13420"/>
    <cellStyle name="40 % - Akzent2 2 2 2 5 4" xfId="13421"/>
    <cellStyle name="40 % - Akzent2 2 2 2 5 5" xfId="13422"/>
    <cellStyle name="40 % - Akzent2 2 2 2 5 6" xfId="13423"/>
    <cellStyle name="40 % - Akzent2 2 2 2 6" xfId="1225"/>
    <cellStyle name="40 % - Akzent2 2 2 2 6 2" xfId="5269"/>
    <cellStyle name="40 % - Akzent2 2 2 2 6 3" xfId="13424"/>
    <cellStyle name="40 % - Akzent2 2 2 2 6 4" xfId="13425"/>
    <cellStyle name="40 % - Akzent2 2 2 2 6 5" xfId="13426"/>
    <cellStyle name="40 % - Akzent2 2 2 2 6 6" xfId="13427"/>
    <cellStyle name="40 % - Akzent2 2 2 2 7" xfId="1226"/>
    <cellStyle name="40 % - Akzent2 2 2 2 7 2" xfId="5270"/>
    <cellStyle name="40 % - Akzent2 2 2 2 7 3" xfId="13428"/>
    <cellStyle name="40 % - Akzent2 2 2 2 7 4" xfId="13429"/>
    <cellStyle name="40 % - Akzent2 2 2 2 7 5" xfId="13430"/>
    <cellStyle name="40 % - Akzent2 2 2 2 7 6" xfId="13431"/>
    <cellStyle name="40 % - Akzent2 2 2 2 8" xfId="2721"/>
    <cellStyle name="40 % - Akzent2 2 2 2 8 2" xfId="5271"/>
    <cellStyle name="40 % - Akzent2 2 2 2 8 3" xfId="13432"/>
    <cellStyle name="40 % - Akzent2 2 2 2 8 4" xfId="13433"/>
    <cellStyle name="40 % - Akzent2 2 2 2 8 5" xfId="13434"/>
    <cellStyle name="40 % - Akzent2 2 2 2 8 6" xfId="13435"/>
    <cellStyle name="40 % - Akzent2 2 2 2 9" xfId="2722"/>
    <cellStyle name="40 % - Akzent2 2 2 2 9 2" xfId="5272"/>
    <cellStyle name="40 % - Akzent2 2 2 2 9 3" xfId="13436"/>
    <cellStyle name="40 % - Akzent2 2 2 2 9 4" xfId="13437"/>
    <cellStyle name="40 % - Akzent2 2 2 2 9 5" xfId="13438"/>
    <cellStyle name="40 % - Akzent2 2 2 20" xfId="13439"/>
    <cellStyle name="40 % - Akzent2 2 2 20 2" xfId="13440"/>
    <cellStyle name="40 % - Akzent2 2 2 20 3" xfId="13441"/>
    <cellStyle name="40 % - Akzent2 2 2 20 4" xfId="13442"/>
    <cellStyle name="40 % - Akzent2 2 2 21" xfId="13443"/>
    <cellStyle name="40 % - Akzent2 2 2 21 2" xfId="13444"/>
    <cellStyle name="40 % - Akzent2 2 2 21 3" xfId="13445"/>
    <cellStyle name="40 % - Akzent2 2 2 21 4" xfId="13446"/>
    <cellStyle name="40 % - Akzent2 2 2 22" xfId="13447"/>
    <cellStyle name="40 % - Akzent2 2 2 22 2" xfId="13448"/>
    <cellStyle name="40 % - Akzent2 2 2 22 3" xfId="13449"/>
    <cellStyle name="40 % - Akzent2 2 2 23" xfId="13450"/>
    <cellStyle name="40 % - Akzent2 2 2 23 2" xfId="13451"/>
    <cellStyle name="40 % - Akzent2 2 2 23 3" xfId="13452"/>
    <cellStyle name="40 % - Akzent2 2 2 24" xfId="13453"/>
    <cellStyle name="40 % - Akzent2 2 2 24 2" xfId="13454"/>
    <cellStyle name="40 % - Akzent2 2 2 24 3" xfId="13455"/>
    <cellStyle name="40 % - Akzent2 2 2 25" xfId="13456"/>
    <cellStyle name="40 % - Akzent2 2 2 25 2" xfId="13457"/>
    <cellStyle name="40 % - Akzent2 2 2 26" xfId="13458"/>
    <cellStyle name="40 % - Akzent2 2 2 26 2" xfId="13459"/>
    <cellStyle name="40 % - Akzent2 2 2 27" xfId="13460"/>
    <cellStyle name="40 % - Akzent2 2 2 27 2" xfId="13461"/>
    <cellStyle name="40 % - Akzent2 2 2 28" xfId="13462"/>
    <cellStyle name="40 % - Akzent2 2 2 29" xfId="13463"/>
    <cellStyle name="40 % - Akzent2 2 2 3" xfId="1227"/>
    <cellStyle name="40 % - Akzent2 2 2 3 10" xfId="5273"/>
    <cellStyle name="40 % - Akzent2 2 2 3 10 2" xfId="13464"/>
    <cellStyle name="40 % - Akzent2 2 2 3 10 3" xfId="13465"/>
    <cellStyle name="40 % - Akzent2 2 2 3 10 4" xfId="13466"/>
    <cellStyle name="40 % - Akzent2 2 2 3 10 5" xfId="13467"/>
    <cellStyle name="40 % - Akzent2 2 2 3 11" xfId="13468"/>
    <cellStyle name="40 % - Akzent2 2 2 3 11 2" xfId="13469"/>
    <cellStyle name="40 % - Akzent2 2 2 3 11 3" xfId="13470"/>
    <cellStyle name="40 % - Akzent2 2 2 3 11 4" xfId="13471"/>
    <cellStyle name="40 % - Akzent2 2 2 3 12" xfId="13472"/>
    <cellStyle name="40 % - Akzent2 2 2 3 12 2" xfId="13473"/>
    <cellStyle name="40 % - Akzent2 2 2 3 13" xfId="13474"/>
    <cellStyle name="40 % - Akzent2 2 2 3 13 2" xfId="13475"/>
    <cellStyle name="40 % - Akzent2 2 2 3 14" xfId="13476"/>
    <cellStyle name="40 % - Akzent2 2 2 3 14 2" xfId="13477"/>
    <cellStyle name="40 % - Akzent2 2 2 3 15" xfId="13478"/>
    <cellStyle name="40 % - Akzent2 2 2 3 15 2" xfId="13479"/>
    <cellStyle name="40 % - Akzent2 2 2 3 16" xfId="13480"/>
    <cellStyle name="40 % - Akzent2 2 2 3 16 2" xfId="13481"/>
    <cellStyle name="40 % - Akzent2 2 2 3 17" xfId="13482"/>
    <cellStyle name="40 % - Akzent2 2 2 3 17 2" xfId="13483"/>
    <cellStyle name="40 % - Akzent2 2 2 3 18" xfId="13484"/>
    <cellStyle name="40 % - Akzent2 2 2 3 19" xfId="13485"/>
    <cellStyle name="40 % - Akzent2 2 2 3 2" xfId="1228"/>
    <cellStyle name="40 % - Akzent2 2 2 3 2 2" xfId="5274"/>
    <cellStyle name="40 % - Akzent2 2 2 3 2 2 2" xfId="13486"/>
    <cellStyle name="40 % - Akzent2 2 2 3 2 3" xfId="13487"/>
    <cellStyle name="40 % - Akzent2 2 2 3 2 4" xfId="13488"/>
    <cellStyle name="40 % - Akzent2 2 2 3 2 5" xfId="13489"/>
    <cellStyle name="40 % - Akzent2 2 2 3 2 6" xfId="13490"/>
    <cellStyle name="40 % - Akzent2 2 2 3 2 7" xfId="13491"/>
    <cellStyle name="40 % - Akzent2 2 2 3 2 8" xfId="13492"/>
    <cellStyle name="40 % - Akzent2 2 2 3 20" xfId="13493"/>
    <cellStyle name="40 % - Akzent2 2 2 3 21" xfId="13494"/>
    <cellStyle name="40 % - Akzent2 2 2 3 3" xfId="1229"/>
    <cellStyle name="40 % - Akzent2 2 2 3 3 2" xfId="5275"/>
    <cellStyle name="40 % - Akzent2 2 2 3 3 3" xfId="13495"/>
    <cellStyle name="40 % - Akzent2 2 2 3 3 4" xfId="13496"/>
    <cellStyle name="40 % - Akzent2 2 2 3 3 5" xfId="13497"/>
    <cellStyle name="40 % - Akzent2 2 2 3 3 6" xfId="13498"/>
    <cellStyle name="40 % - Akzent2 2 2 3 3 7" xfId="13499"/>
    <cellStyle name="40 % - Akzent2 2 2 3 4" xfId="1230"/>
    <cellStyle name="40 % - Akzent2 2 2 3 4 2" xfId="5276"/>
    <cellStyle name="40 % - Akzent2 2 2 3 4 3" xfId="13500"/>
    <cellStyle name="40 % - Akzent2 2 2 3 4 4" xfId="13501"/>
    <cellStyle name="40 % - Akzent2 2 2 3 4 5" xfId="13502"/>
    <cellStyle name="40 % - Akzent2 2 2 3 4 6" xfId="13503"/>
    <cellStyle name="40 % - Akzent2 2 2 3 5" xfId="1231"/>
    <cellStyle name="40 % - Akzent2 2 2 3 5 2" xfId="5277"/>
    <cellStyle name="40 % - Akzent2 2 2 3 5 3" xfId="13504"/>
    <cellStyle name="40 % - Akzent2 2 2 3 5 4" xfId="13505"/>
    <cellStyle name="40 % - Akzent2 2 2 3 5 5" xfId="13506"/>
    <cellStyle name="40 % - Akzent2 2 2 3 5 6" xfId="13507"/>
    <cellStyle name="40 % - Akzent2 2 2 3 6" xfId="1232"/>
    <cellStyle name="40 % - Akzent2 2 2 3 6 2" xfId="5278"/>
    <cellStyle name="40 % - Akzent2 2 2 3 6 3" xfId="13508"/>
    <cellStyle name="40 % - Akzent2 2 2 3 6 4" xfId="13509"/>
    <cellStyle name="40 % - Akzent2 2 2 3 6 5" xfId="13510"/>
    <cellStyle name="40 % - Akzent2 2 2 3 7" xfId="2723"/>
    <cellStyle name="40 % - Akzent2 2 2 3 7 2" xfId="5279"/>
    <cellStyle name="40 % - Akzent2 2 2 3 7 3" xfId="13511"/>
    <cellStyle name="40 % - Akzent2 2 2 3 7 4" xfId="13512"/>
    <cellStyle name="40 % - Akzent2 2 2 3 7 5" xfId="13513"/>
    <cellStyle name="40 % - Akzent2 2 2 3 8" xfId="2724"/>
    <cellStyle name="40 % - Akzent2 2 2 3 8 2" xfId="5280"/>
    <cellStyle name="40 % - Akzent2 2 2 3 8 3" xfId="13514"/>
    <cellStyle name="40 % - Akzent2 2 2 3 8 4" xfId="13515"/>
    <cellStyle name="40 % - Akzent2 2 2 3 8 5" xfId="13516"/>
    <cellStyle name="40 % - Akzent2 2 2 3 9" xfId="3355"/>
    <cellStyle name="40 % - Akzent2 2 2 3 9 2" xfId="5281"/>
    <cellStyle name="40 % - Akzent2 2 2 3 9 3" xfId="13517"/>
    <cellStyle name="40 % - Akzent2 2 2 3 9 4" xfId="13518"/>
    <cellStyle name="40 % - Akzent2 2 2 3 9 5" xfId="13519"/>
    <cellStyle name="40 % - Akzent2 2 2 30" xfId="13520"/>
    <cellStyle name="40 % - Akzent2 2 2 31" xfId="13521"/>
    <cellStyle name="40 % - Akzent2 2 2 32" xfId="13522"/>
    <cellStyle name="40 % - Akzent2 2 2 33" xfId="13523"/>
    <cellStyle name="40 % - Akzent2 2 2 34" xfId="13524"/>
    <cellStyle name="40 % - Akzent2 2 2 35" xfId="13525"/>
    <cellStyle name="40 % - Akzent2 2 2 4" xfId="1233"/>
    <cellStyle name="40 % - Akzent2 2 2 4 10" xfId="13526"/>
    <cellStyle name="40 % - Akzent2 2 2 4 2" xfId="5282"/>
    <cellStyle name="40 % - Akzent2 2 2 4 2 2" xfId="13527"/>
    <cellStyle name="40 % - Akzent2 2 2 4 2 3" xfId="13528"/>
    <cellStyle name="40 % - Akzent2 2 2 4 3" xfId="13529"/>
    <cellStyle name="40 % - Akzent2 2 2 4 3 2" xfId="13530"/>
    <cellStyle name="40 % - Akzent2 2 2 4 4" xfId="13531"/>
    <cellStyle name="40 % - Akzent2 2 2 4 4 2" xfId="13532"/>
    <cellStyle name="40 % - Akzent2 2 2 4 5" xfId="13533"/>
    <cellStyle name="40 % - Akzent2 2 2 4 5 2" xfId="13534"/>
    <cellStyle name="40 % - Akzent2 2 2 4 6" xfId="13535"/>
    <cellStyle name="40 % - Akzent2 2 2 4 6 2" xfId="13536"/>
    <cellStyle name="40 % - Akzent2 2 2 4 7" xfId="13537"/>
    <cellStyle name="40 % - Akzent2 2 2 4 7 2" xfId="13538"/>
    <cellStyle name="40 % - Akzent2 2 2 4 8" xfId="13539"/>
    <cellStyle name="40 % - Akzent2 2 2 4 9" xfId="13540"/>
    <cellStyle name="40 % - Akzent2 2 2 5" xfId="1234"/>
    <cellStyle name="40 % - Akzent2 2 2 5 2" xfId="5283"/>
    <cellStyle name="40 % - Akzent2 2 2 5 3" xfId="13541"/>
    <cellStyle name="40 % - Akzent2 2 2 5 4" xfId="13542"/>
    <cellStyle name="40 % - Akzent2 2 2 5 5" xfId="13543"/>
    <cellStyle name="40 % - Akzent2 2 2 5 6" xfId="13544"/>
    <cellStyle name="40 % - Akzent2 2 2 5 7" xfId="13545"/>
    <cellStyle name="40 % - Akzent2 2 2 6" xfId="1235"/>
    <cellStyle name="40 % - Akzent2 2 2 6 2" xfId="5284"/>
    <cellStyle name="40 % - Akzent2 2 2 6 3" xfId="13546"/>
    <cellStyle name="40 % - Akzent2 2 2 6 4" xfId="13547"/>
    <cellStyle name="40 % - Akzent2 2 2 6 5" xfId="13548"/>
    <cellStyle name="40 % - Akzent2 2 2 6 6" xfId="13549"/>
    <cellStyle name="40 % - Akzent2 2 2 7" xfId="1236"/>
    <cellStyle name="40 % - Akzent2 2 2 7 2" xfId="5285"/>
    <cellStyle name="40 % - Akzent2 2 2 7 3" xfId="13550"/>
    <cellStyle name="40 % - Akzent2 2 2 7 4" xfId="13551"/>
    <cellStyle name="40 % - Akzent2 2 2 7 5" xfId="13552"/>
    <cellStyle name="40 % - Akzent2 2 2 7 6" xfId="13553"/>
    <cellStyle name="40 % - Akzent2 2 2 8" xfId="1237"/>
    <cellStyle name="40 % - Akzent2 2 2 8 2" xfId="5286"/>
    <cellStyle name="40 % - Akzent2 2 2 8 3" xfId="13554"/>
    <cellStyle name="40 % - Akzent2 2 2 8 4" xfId="13555"/>
    <cellStyle name="40 % - Akzent2 2 2 8 5" xfId="13556"/>
    <cellStyle name="40 % - Akzent2 2 2 8 6" xfId="13557"/>
    <cellStyle name="40 % - Akzent2 2 2 9" xfId="1238"/>
    <cellStyle name="40 % - Akzent2 2 2 9 2" xfId="5287"/>
    <cellStyle name="40 % - Akzent2 2 2 9 3" xfId="13558"/>
    <cellStyle name="40 % - Akzent2 2 2 9 4" xfId="13559"/>
    <cellStyle name="40 % - Akzent2 2 2 9 5" xfId="13560"/>
    <cellStyle name="40 % - Akzent2 2 2 9 6" xfId="13561"/>
    <cellStyle name="40 % - Akzent2 2 20" xfId="3356"/>
    <cellStyle name="40 % - Akzent2 2 20 2" xfId="5288"/>
    <cellStyle name="40 % - Akzent2 2 20 3" xfId="13562"/>
    <cellStyle name="40 % - Akzent2 2 20 4" xfId="13563"/>
    <cellStyle name="40 % - Akzent2 2 20 5" xfId="13564"/>
    <cellStyle name="40 % - Akzent2 2 20 6" xfId="13565"/>
    <cellStyle name="40 % - Akzent2 2 21" xfId="5237"/>
    <cellStyle name="40 % - Akzent2 2 21 2" xfId="13566"/>
    <cellStyle name="40 % - Akzent2 2 21 3" xfId="13567"/>
    <cellStyle name="40 % - Akzent2 2 21 4" xfId="13568"/>
    <cellStyle name="40 % - Akzent2 2 21 5" xfId="13569"/>
    <cellStyle name="40 % - Akzent2 2 22" xfId="13570"/>
    <cellStyle name="40 % - Akzent2 2 22 2" xfId="13571"/>
    <cellStyle name="40 % - Akzent2 2 22 3" xfId="13572"/>
    <cellStyle name="40 % - Akzent2 2 22 4" xfId="13573"/>
    <cellStyle name="40 % - Akzent2 2 22 5" xfId="13574"/>
    <cellStyle name="40 % - Akzent2 2 23" xfId="13575"/>
    <cellStyle name="40 % - Akzent2 2 23 2" xfId="13576"/>
    <cellStyle name="40 % - Akzent2 2 23 3" xfId="13577"/>
    <cellStyle name="40 % - Akzent2 2 23 4" xfId="13578"/>
    <cellStyle name="40 % - Akzent2 2 23 5" xfId="13579"/>
    <cellStyle name="40 % - Akzent2 2 24" xfId="13580"/>
    <cellStyle name="40 % - Akzent2 2 24 2" xfId="13581"/>
    <cellStyle name="40 % - Akzent2 2 24 3" xfId="13582"/>
    <cellStyle name="40 % - Akzent2 2 24 4" xfId="13583"/>
    <cellStyle name="40 % - Akzent2 2 25" xfId="13584"/>
    <cellStyle name="40 % - Akzent2 2 25 2" xfId="13585"/>
    <cellStyle name="40 % - Akzent2 2 25 3" xfId="13586"/>
    <cellStyle name="40 % - Akzent2 2 25 4" xfId="13587"/>
    <cellStyle name="40 % - Akzent2 2 26" xfId="13588"/>
    <cellStyle name="40 % - Akzent2 2 26 2" xfId="13589"/>
    <cellStyle name="40 % - Akzent2 2 26 3" xfId="13590"/>
    <cellStyle name="40 % - Akzent2 2 27" xfId="13591"/>
    <cellStyle name="40 % - Akzent2 2 27 2" xfId="13592"/>
    <cellStyle name="40 % - Akzent2 2 28" xfId="13593"/>
    <cellStyle name="40 % - Akzent2 2 28 2" xfId="13594"/>
    <cellStyle name="40 % - Akzent2 2 29" xfId="13595"/>
    <cellStyle name="40 % - Akzent2 2 29 2" xfId="13596"/>
    <cellStyle name="40 % - Akzent2 2 3" xfId="1239"/>
    <cellStyle name="40 % - Akzent2 2 3 10" xfId="2725"/>
    <cellStyle name="40 % - Akzent2 2 3 10 2" xfId="5290"/>
    <cellStyle name="40 % - Akzent2 2 3 10 3" xfId="13597"/>
    <cellStyle name="40 % - Akzent2 2 3 10 4" xfId="13598"/>
    <cellStyle name="40 % - Akzent2 2 3 10 5" xfId="13599"/>
    <cellStyle name="40 % - Akzent2 2 3 11" xfId="2726"/>
    <cellStyle name="40 % - Akzent2 2 3 11 2" xfId="5291"/>
    <cellStyle name="40 % - Akzent2 2 3 11 3" xfId="13600"/>
    <cellStyle name="40 % - Akzent2 2 3 11 4" xfId="13601"/>
    <cellStyle name="40 % - Akzent2 2 3 11 5" xfId="13602"/>
    <cellStyle name="40 % - Akzent2 2 3 12" xfId="3357"/>
    <cellStyle name="40 % - Akzent2 2 3 12 2" xfId="5292"/>
    <cellStyle name="40 % - Akzent2 2 3 12 3" xfId="13603"/>
    <cellStyle name="40 % - Akzent2 2 3 12 4" xfId="13604"/>
    <cellStyle name="40 % - Akzent2 2 3 12 5" xfId="13605"/>
    <cellStyle name="40 % - Akzent2 2 3 13" xfId="5289"/>
    <cellStyle name="40 % - Akzent2 2 3 13 2" xfId="13606"/>
    <cellStyle name="40 % - Akzent2 2 3 13 3" xfId="13607"/>
    <cellStyle name="40 % - Akzent2 2 3 13 4" xfId="13608"/>
    <cellStyle name="40 % - Akzent2 2 3 13 5" xfId="13609"/>
    <cellStyle name="40 % - Akzent2 2 3 14" xfId="13610"/>
    <cellStyle name="40 % - Akzent2 2 3 14 2" xfId="13611"/>
    <cellStyle name="40 % - Akzent2 2 3 14 3" xfId="13612"/>
    <cellStyle name="40 % - Akzent2 2 3 14 4" xfId="13613"/>
    <cellStyle name="40 % - Akzent2 2 3 15" xfId="13614"/>
    <cellStyle name="40 % - Akzent2 2 3 15 2" xfId="13615"/>
    <cellStyle name="40 % - Akzent2 2 3 15 3" xfId="13616"/>
    <cellStyle name="40 % - Akzent2 2 3 16" xfId="13617"/>
    <cellStyle name="40 % - Akzent2 2 3 16 2" xfId="13618"/>
    <cellStyle name="40 % - Akzent2 2 3 17" xfId="13619"/>
    <cellStyle name="40 % - Akzent2 2 3 17 2" xfId="13620"/>
    <cellStyle name="40 % - Akzent2 2 3 18" xfId="13621"/>
    <cellStyle name="40 % - Akzent2 2 3 18 2" xfId="13622"/>
    <cellStyle name="40 % - Akzent2 2 3 19" xfId="13623"/>
    <cellStyle name="40 % - Akzent2 2 3 19 2" xfId="13624"/>
    <cellStyle name="40 % - Akzent2 2 3 2" xfId="1240"/>
    <cellStyle name="40 % - Akzent2 2 3 2 10" xfId="3358"/>
    <cellStyle name="40 % - Akzent2 2 3 2 10 2" xfId="5294"/>
    <cellStyle name="40 % - Akzent2 2 3 2 10 3" xfId="13625"/>
    <cellStyle name="40 % - Akzent2 2 3 2 10 4" xfId="13626"/>
    <cellStyle name="40 % - Akzent2 2 3 2 10 5" xfId="13627"/>
    <cellStyle name="40 % - Akzent2 2 3 2 11" xfId="5293"/>
    <cellStyle name="40 % - Akzent2 2 3 2 11 2" xfId="13628"/>
    <cellStyle name="40 % - Akzent2 2 3 2 11 3" xfId="13629"/>
    <cellStyle name="40 % - Akzent2 2 3 2 11 4" xfId="13630"/>
    <cellStyle name="40 % - Akzent2 2 3 2 12" xfId="13631"/>
    <cellStyle name="40 % - Akzent2 2 3 2 12 2" xfId="13632"/>
    <cellStyle name="40 % - Akzent2 2 3 2 12 3" xfId="13633"/>
    <cellStyle name="40 % - Akzent2 2 3 2 13" xfId="13634"/>
    <cellStyle name="40 % - Akzent2 2 3 2 13 2" xfId="13635"/>
    <cellStyle name="40 % - Akzent2 2 3 2 14" xfId="13636"/>
    <cellStyle name="40 % - Akzent2 2 3 2 14 2" xfId="13637"/>
    <cellStyle name="40 % - Akzent2 2 3 2 15" xfId="13638"/>
    <cellStyle name="40 % - Akzent2 2 3 2 15 2" xfId="13639"/>
    <cellStyle name="40 % - Akzent2 2 3 2 16" xfId="13640"/>
    <cellStyle name="40 % - Akzent2 2 3 2 16 2" xfId="13641"/>
    <cellStyle name="40 % - Akzent2 2 3 2 17" xfId="13642"/>
    <cellStyle name="40 % - Akzent2 2 3 2 17 2" xfId="13643"/>
    <cellStyle name="40 % - Akzent2 2 3 2 18" xfId="13644"/>
    <cellStyle name="40 % - Akzent2 2 3 2 18 2" xfId="13645"/>
    <cellStyle name="40 % - Akzent2 2 3 2 19" xfId="13646"/>
    <cellStyle name="40 % - Akzent2 2 3 2 2" xfId="1241"/>
    <cellStyle name="40 % - Akzent2 2 3 2 2 10" xfId="13647"/>
    <cellStyle name="40 % - Akzent2 2 3 2 2 10 2" xfId="13648"/>
    <cellStyle name="40 % - Akzent2 2 3 2 2 11" xfId="13649"/>
    <cellStyle name="40 % - Akzent2 2 3 2 2 12" xfId="13650"/>
    <cellStyle name="40 % - Akzent2 2 3 2 2 13" xfId="13651"/>
    <cellStyle name="40 % - Akzent2 2 3 2 2 14" xfId="13652"/>
    <cellStyle name="40 % - Akzent2 2 3 2 2 15" xfId="13653"/>
    <cellStyle name="40 % - Akzent2 2 3 2 2 16" xfId="13654"/>
    <cellStyle name="40 % - Akzent2 2 3 2 2 17" xfId="13655"/>
    <cellStyle name="40 % - Akzent2 2 3 2 2 2" xfId="1242"/>
    <cellStyle name="40 % - Akzent2 2 3 2 2 2 2" xfId="5296"/>
    <cellStyle name="40 % - Akzent2 2 3 2 2 2 2 2" xfId="13656"/>
    <cellStyle name="40 % - Akzent2 2 3 2 2 2 3" xfId="13657"/>
    <cellStyle name="40 % - Akzent2 2 3 2 2 2 4" xfId="13658"/>
    <cellStyle name="40 % - Akzent2 2 3 2 2 3" xfId="1243"/>
    <cellStyle name="40 % - Akzent2 2 3 2 2 3 2" xfId="5297"/>
    <cellStyle name="40 % - Akzent2 2 3 2 2 3 3" xfId="13659"/>
    <cellStyle name="40 % - Akzent2 2 3 2 2 4" xfId="1244"/>
    <cellStyle name="40 % - Akzent2 2 3 2 2 4 2" xfId="5298"/>
    <cellStyle name="40 % - Akzent2 2 3 2 2 5" xfId="1245"/>
    <cellStyle name="40 % - Akzent2 2 3 2 2 5 2" xfId="5299"/>
    <cellStyle name="40 % - Akzent2 2 3 2 2 6" xfId="2727"/>
    <cellStyle name="40 % - Akzent2 2 3 2 2 6 2" xfId="5300"/>
    <cellStyle name="40 % - Akzent2 2 3 2 2 7" xfId="2728"/>
    <cellStyle name="40 % - Akzent2 2 3 2 2 7 2" xfId="5301"/>
    <cellStyle name="40 % - Akzent2 2 3 2 2 8" xfId="3359"/>
    <cellStyle name="40 % - Akzent2 2 3 2 2 8 2" xfId="5302"/>
    <cellStyle name="40 % - Akzent2 2 3 2 2 9" xfId="5295"/>
    <cellStyle name="40 % - Akzent2 2 3 2 2 9 2" xfId="13660"/>
    <cellStyle name="40 % - Akzent2 2 3 2 20" xfId="13661"/>
    <cellStyle name="40 % - Akzent2 2 3 2 21" xfId="13662"/>
    <cellStyle name="40 % - Akzent2 2 3 2 3" xfId="1246"/>
    <cellStyle name="40 % - Akzent2 2 3 2 3 2" xfId="5303"/>
    <cellStyle name="40 % - Akzent2 2 3 2 3 2 2" xfId="13663"/>
    <cellStyle name="40 % - Akzent2 2 3 2 3 3" xfId="13664"/>
    <cellStyle name="40 % - Akzent2 2 3 2 3 4" xfId="13665"/>
    <cellStyle name="40 % - Akzent2 2 3 2 3 5" xfId="13666"/>
    <cellStyle name="40 % - Akzent2 2 3 2 3 6" xfId="13667"/>
    <cellStyle name="40 % - Akzent2 2 3 2 3 7" xfId="13668"/>
    <cellStyle name="40 % - Akzent2 2 3 2 3 8" xfId="13669"/>
    <cellStyle name="40 % - Akzent2 2 3 2 4" xfId="1247"/>
    <cellStyle name="40 % - Akzent2 2 3 2 4 2" xfId="5304"/>
    <cellStyle name="40 % - Akzent2 2 3 2 4 3" xfId="13670"/>
    <cellStyle name="40 % - Akzent2 2 3 2 4 4" xfId="13671"/>
    <cellStyle name="40 % - Akzent2 2 3 2 4 5" xfId="13672"/>
    <cellStyle name="40 % - Akzent2 2 3 2 4 6" xfId="13673"/>
    <cellStyle name="40 % - Akzent2 2 3 2 4 7" xfId="13674"/>
    <cellStyle name="40 % - Akzent2 2 3 2 5" xfId="1248"/>
    <cellStyle name="40 % - Akzent2 2 3 2 5 2" xfId="5305"/>
    <cellStyle name="40 % - Akzent2 2 3 2 5 3" xfId="13675"/>
    <cellStyle name="40 % - Akzent2 2 3 2 5 4" xfId="13676"/>
    <cellStyle name="40 % - Akzent2 2 3 2 5 5" xfId="13677"/>
    <cellStyle name="40 % - Akzent2 2 3 2 5 6" xfId="13678"/>
    <cellStyle name="40 % - Akzent2 2 3 2 6" xfId="1249"/>
    <cellStyle name="40 % - Akzent2 2 3 2 6 2" xfId="5306"/>
    <cellStyle name="40 % - Akzent2 2 3 2 6 3" xfId="13679"/>
    <cellStyle name="40 % - Akzent2 2 3 2 6 4" xfId="13680"/>
    <cellStyle name="40 % - Akzent2 2 3 2 6 5" xfId="13681"/>
    <cellStyle name="40 % - Akzent2 2 3 2 7" xfId="1250"/>
    <cellStyle name="40 % - Akzent2 2 3 2 7 2" xfId="5307"/>
    <cellStyle name="40 % - Akzent2 2 3 2 7 3" xfId="13682"/>
    <cellStyle name="40 % - Akzent2 2 3 2 7 4" xfId="13683"/>
    <cellStyle name="40 % - Akzent2 2 3 2 7 5" xfId="13684"/>
    <cellStyle name="40 % - Akzent2 2 3 2 8" xfId="2729"/>
    <cellStyle name="40 % - Akzent2 2 3 2 8 2" xfId="5308"/>
    <cellStyle name="40 % - Akzent2 2 3 2 8 3" xfId="13685"/>
    <cellStyle name="40 % - Akzent2 2 3 2 8 4" xfId="13686"/>
    <cellStyle name="40 % - Akzent2 2 3 2 8 5" xfId="13687"/>
    <cellStyle name="40 % - Akzent2 2 3 2 9" xfId="2730"/>
    <cellStyle name="40 % - Akzent2 2 3 2 9 2" xfId="5309"/>
    <cellStyle name="40 % - Akzent2 2 3 2 9 3" xfId="13688"/>
    <cellStyle name="40 % - Akzent2 2 3 2 9 4" xfId="13689"/>
    <cellStyle name="40 % - Akzent2 2 3 2 9 5" xfId="13690"/>
    <cellStyle name="40 % - Akzent2 2 3 20" xfId="13691"/>
    <cellStyle name="40 % - Akzent2 2 3 20 2" xfId="13692"/>
    <cellStyle name="40 % - Akzent2 2 3 21" xfId="13693"/>
    <cellStyle name="40 % - Akzent2 2 3 21 2" xfId="13694"/>
    <cellStyle name="40 % - Akzent2 2 3 22" xfId="13695"/>
    <cellStyle name="40 % - Akzent2 2 3 23" xfId="13696"/>
    <cellStyle name="40 % - Akzent2 2 3 24" xfId="13697"/>
    <cellStyle name="40 % - Akzent2 2 3 3" xfId="1251"/>
    <cellStyle name="40 % - Akzent2 2 3 3 10" xfId="5310"/>
    <cellStyle name="40 % - Akzent2 2 3 3 10 2" xfId="13698"/>
    <cellStyle name="40 % - Akzent2 2 3 3 11" xfId="13699"/>
    <cellStyle name="40 % - Akzent2 2 3 3 11 2" xfId="13700"/>
    <cellStyle name="40 % - Akzent2 2 3 3 12" xfId="13701"/>
    <cellStyle name="40 % - Akzent2 2 3 3 13" xfId="13702"/>
    <cellStyle name="40 % - Akzent2 2 3 3 14" xfId="13703"/>
    <cellStyle name="40 % - Akzent2 2 3 3 15" xfId="13704"/>
    <cellStyle name="40 % - Akzent2 2 3 3 16" xfId="13705"/>
    <cellStyle name="40 % - Akzent2 2 3 3 17" xfId="13706"/>
    <cellStyle name="40 % - Akzent2 2 3 3 18" xfId="13707"/>
    <cellStyle name="40 % - Akzent2 2 3 3 2" xfId="1252"/>
    <cellStyle name="40 % - Akzent2 2 3 3 2 2" xfId="5311"/>
    <cellStyle name="40 % - Akzent2 2 3 3 2 2 2" xfId="13708"/>
    <cellStyle name="40 % - Akzent2 2 3 3 2 3" xfId="13709"/>
    <cellStyle name="40 % - Akzent2 2 3 3 2 4" xfId="13710"/>
    <cellStyle name="40 % - Akzent2 2 3 3 2 5" xfId="13711"/>
    <cellStyle name="40 % - Akzent2 2 3 3 3" xfId="1253"/>
    <cellStyle name="40 % - Akzent2 2 3 3 3 2" xfId="5312"/>
    <cellStyle name="40 % - Akzent2 2 3 3 3 3" xfId="13712"/>
    <cellStyle name="40 % - Akzent2 2 3 3 3 4" xfId="13713"/>
    <cellStyle name="40 % - Akzent2 2 3 3 4" xfId="1254"/>
    <cellStyle name="40 % - Akzent2 2 3 3 4 2" xfId="5313"/>
    <cellStyle name="40 % - Akzent2 2 3 3 4 3" xfId="13714"/>
    <cellStyle name="40 % - Akzent2 2 3 3 5" xfId="1255"/>
    <cellStyle name="40 % - Akzent2 2 3 3 5 2" xfId="5314"/>
    <cellStyle name="40 % - Akzent2 2 3 3 5 3" xfId="13715"/>
    <cellStyle name="40 % - Akzent2 2 3 3 6" xfId="1256"/>
    <cellStyle name="40 % - Akzent2 2 3 3 6 2" xfId="5315"/>
    <cellStyle name="40 % - Akzent2 2 3 3 6 3" xfId="13716"/>
    <cellStyle name="40 % - Akzent2 2 3 3 7" xfId="2731"/>
    <cellStyle name="40 % - Akzent2 2 3 3 7 2" xfId="5316"/>
    <cellStyle name="40 % - Akzent2 2 3 3 7 3" xfId="13717"/>
    <cellStyle name="40 % - Akzent2 2 3 3 8" xfId="2732"/>
    <cellStyle name="40 % - Akzent2 2 3 3 8 2" xfId="5317"/>
    <cellStyle name="40 % - Akzent2 2 3 3 8 3" xfId="13718"/>
    <cellStyle name="40 % - Akzent2 2 3 3 9" xfId="3360"/>
    <cellStyle name="40 % - Akzent2 2 3 3 9 2" xfId="5318"/>
    <cellStyle name="40 % - Akzent2 2 3 3 9 3" xfId="13719"/>
    <cellStyle name="40 % - Akzent2 2 3 4" xfId="1257"/>
    <cellStyle name="40 % - Akzent2 2 3 4 2" xfId="5319"/>
    <cellStyle name="40 % - Akzent2 2 3 4 2 2" xfId="13720"/>
    <cellStyle name="40 % - Akzent2 2 3 4 3" xfId="13721"/>
    <cellStyle name="40 % - Akzent2 2 3 4 4" xfId="13722"/>
    <cellStyle name="40 % - Akzent2 2 3 4 5" xfId="13723"/>
    <cellStyle name="40 % - Akzent2 2 3 4 6" xfId="13724"/>
    <cellStyle name="40 % - Akzent2 2 3 4 7" xfId="13725"/>
    <cellStyle name="40 % - Akzent2 2 3 4 8" xfId="13726"/>
    <cellStyle name="40 % - Akzent2 2 3 5" xfId="1258"/>
    <cellStyle name="40 % - Akzent2 2 3 5 2" xfId="5320"/>
    <cellStyle name="40 % - Akzent2 2 3 5 3" xfId="13727"/>
    <cellStyle name="40 % - Akzent2 2 3 5 4" xfId="13728"/>
    <cellStyle name="40 % - Akzent2 2 3 5 5" xfId="13729"/>
    <cellStyle name="40 % - Akzent2 2 3 5 6" xfId="13730"/>
    <cellStyle name="40 % - Akzent2 2 3 5 7" xfId="13731"/>
    <cellStyle name="40 % - Akzent2 2 3 6" xfId="1259"/>
    <cellStyle name="40 % - Akzent2 2 3 6 2" xfId="5321"/>
    <cellStyle name="40 % - Akzent2 2 3 6 3" xfId="13732"/>
    <cellStyle name="40 % - Akzent2 2 3 6 4" xfId="13733"/>
    <cellStyle name="40 % - Akzent2 2 3 6 5" xfId="13734"/>
    <cellStyle name="40 % - Akzent2 2 3 6 6" xfId="13735"/>
    <cellStyle name="40 % - Akzent2 2 3 7" xfId="1260"/>
    <cellStyle name="40 % - Akzent2 2 3 7 2" xfId="5322"/>
    <cellStyle name="40 % - Akzent2 2 3 7 3" xfId="13736"/>
    <cellStyle name="40 % - Akzent2 2 3 7 4" xfId="13737"/>
    <cellStyle name="40 % - Akzent2 2 3 7 5" xfId="13738"/>
    <cellStyle name="40 % - Akzent2 2 3 7 6" xfId="13739"/>
    <cellStyle name="40 % - Akzent2 2 3 8" xfId="1261"/>
    <cellStyle name="40 % - Akzent2 2 3 8 2" xfId="5323"/>
    <cellStyle name="40 % - Akzent2 2 3 8 3" xfId="13740"/>
    <cellStyle name="40 % - Akzent2 2 3 8 4" xfId="13741"/>
    <cellStyle name="40 % - Akzent2 2 3 8 5" xfId="13742"/>
    <cellStyle name="40 % - Akzent2 2 3 8 6" xfId="13743"/>
    <cellStyle name="40 % - Akzent2 2 3 9" xfId="2733"/>
    <cellStyle name="40 % - Akzent2 2 3 9 2" xfId="5324"/>
    <cellStyle name="40 % - Akzent2 2 3 9 3" xfId="13744"/>
    <cellStyle name="40 % - Akzent2 2 3 9 4" xfId="13745"/>
    <cellStyle name="40 % - Akzent2 2 3 9 5" xfId="13746"/>
    <cellStyle name="40 % - Akzent2 2 30" xfId="13747"/>
    <cellStyle name="40 % - Akzent2 2 30 2" xfId="13748"/>
    <cellStyle name="40 % - Akzent2 2 31" xfId="13749"/>
    <cellStyle name="40 % - Akzent2 2 32" xfId="13750"/>
    <cellStyle name="40 % - Akzent2 2 33" xfId="13751"/>
    <cellStyle name="40 % - Akzent2 2 34" xfId="13752"/>
    <cellStyle name="40 % - Akzent2 2 35" xfId="13753"/>
    <cellStyle name="40 % - Akzent2 2 36" xfId="13754"/>
    <cellStyle name="40 % - Akzent2 2 37" xfId="19840"/>
    <cellStyle name="40 % - Akzent2 2 38" xfId="1207"/>
    <cellStyle name="40 % - Akzent2 2 4" xfId="1262"/>
    <cellStyle name="40 % - Akzent2 2 4 10" xfId="3361"/>
    <cellStyle name="40 % - Akzent2 2 4 10 2" xfId="5326"/>
    <cellStyle name="40 % - Akzent2 2 4 10 3" xfId="13755"/>
    <cellStyle name="40 % - Akzent2 2 4 10 4" xfId="13756"/>
    <cellStyle name="40 % - Akzent2 2 4 10 5" xfId="13757"/>
    <cellStyle name="40 % - Akzent2 2 4 11" xfId="5325"/>
    <cellStyle name="40 % - Akzent2 2 4 11 2" xfId="13758"/>
    <cellStyle name="40 % - Akzent2 2 4 11 3" xfId="13759"/>
    <cellStyle name="40 % - Akzent2 2 4 11 4" xfId="13760"/>
    <cellStyle name="40 % - Akzent2 2 4 12" xfId="13761"/>
    <cellStyle name="40 % - Akzent2 2 4 12 2" xfId="13762"/>
    <cellStyle name="40 % - Akzent2 2 4 12 3" xfId="13763"/>
    <cellStyle name="40 % - Akzent2 2 4 13" xfId="13764"/>
    <cellStyle name="40 % - Akzent2 2 4 13 2" xfId="13765"/>
    <cellStyle name="40 % - Akzent2 2 4 14" xfId="13766"/>
    <cellStyle name="40 % - Akzent2 2 4 14 2" xfId="13767"/>
    <cellStyle name="40 % - Akzent2 2 4 15" xfId="13768"/>
    <cellStyle name="40 % - Akzent2 2 4 15 2" xfId="13769"/>
    <cellStyle name="40 % - Akzent2 2 4 16" xfId="13770"/>
    <cellStyle name="40 % - Akzent2 2 4 16 2" xfId="13771"/>
    <cellStyle name="40 % - Akzent2 2 4 17" xfId="13772"/>
    <cellStyle name="40 % - Akzent2 2 4 17 2" xfId="13773"/>
    <cellStyle name="40 % - Akzent2 2 4 18" xfId="13774"/>
    <cellStyle name="40 % - Akzent2 2 4 18 2" xfId="13775"/>
    <cellStyle name="40 % - Akzent2 2 4 19" xfId="13776"/>
    <cellStyle name="40 % - Akzent2 2 4 2" xfId="1263"/>
    <cellStyle name="40 % - Akzent2 2 4 2 10" xfId="13777"/>
    <cellStyle name="40 % - Akzent2 2 4 2 10 2" xfId="13778"/>
    <cellStyle name="40 % - Akzent2 2 4 2 11" xfId="13779"/>
    <cellStyle name="40 % - Akzent2 2 4 2 12" xfId="13780"/>
    <cellStyle name="40 % - Akzent2 2 4 2 13" xfId="13781"/>
    <cellStyle name="40 % - Akzent2 2 4 2 14" xfId="13782"/>
    <cellStyle name="40 % - Akzent2 2 4 2 15" xfId="13783"/>
    <cellStyle name="40 % - Akzent2 2 4 2 16" xfId="13784"/>
    <cellStyle name="40 % - Akzent2 2 4 2 17" xfId="13785"/>
    <cellStyle name="40 % - Akzent2 2 4 2 2" xfId="1264"/>
    <cellStyle name="40 % - Akzent2 2 4 2 2 2" xfId="5328"/>
    <cellStyle name="40 % - Akzent2 2 4 2 2 2 2" xfId="13786"/>
    <cellStyle name="40 % - Akzent2 2 4 2 2 3" xfId="13787"/>
    <cellStyle name="40 % - Akzent2 2 4 2 2 4" xfId="13788"/>
    <cellStyle name="40 % - Akzent2 2 4 2 3" xfId="1265"/>
    <cellStyle name="40 % - Akzent2 2 4 2 3 2" xfId="5329"/>
    <cellStyle name="40 % - Akzent2 2 4 2 3 3" xfId="13789"/>
    <cellStyle name="40 % - Akzent2 2 4 2 4" xfId="1266"/>
    <cellStyle name="40 % - Akzent2 2 4 2 4 2" xfId="5330"/>
    <cellStyle name="40 % - Akzent2 2 4 2 5" xfId="1267"/>
    <cellStyle name="40 % - Akzent2 2 4 2 5 2" xfId="5331"/>
    <cellStyle name="40 % - Akzent2 2 4 2 6" xfId="2734"/>
    <cellStyle name="40 % - Akzent2 2 4 2 6 2" xfId="5332"/>
    <cellStyle name="40 % - Akzent2 2 4 2 7" xfId="2735"/>
    <cellStyle name="40 % - Akzent2 2 4 2 7 2" xfId="5333"/>
    <cellStyle name="40 % - Akzent2 2 4 2 8" xfId="3362"/>
    <cellStyle name="40 % - Akzent2 2 4 2 8 2" xfId="5334"/>
    <cellStyle name="40 % - Akzent2 2 4 2 9" xfId="5327"/>
    <cellStyle name="40 % - Akzent2 2 4 2 9 2" xfId="13790"/>
    <cellStyle name="40 % - Akzent2 2 4 20" xfId="13791"/>
    <cellStyle name="40 % - Akzent2 2 4 21" xfId="13792"/>
    <cellStyle name="40 % - Akzent2 2 4 3" xfId="1268"/>
    <cellStyle name="40 % - Akzent2 2 4 3 2" xfId="5335"/>
    <cellStyle name="40 % - Akzent2 2 4 3 2 2" xfId="13793"/>
    <cellStyle name="40 % - Akzent2 2 4 3 3" xfId="13794"/>
    <cellStyle name="40 % - Akzent2 2 4 3 4" xfId="13795"/>
    <cellStyle name="40 % - Akzent2 2 4 3 5" xfId="13796"/>
    <cellStyle name="40 % - Akzent2 2 4 3 6" xfId="13797"/>
    <cellStyle name="40 % - Akzent2 2 4 3 7" xfId="13798"/>
    <cellStyle name="40 % - Akzent2 2 4 3 8" xfId="13799"/>
    <cellStyle name="40 % - Akzent2 2 4 4" xfId="1269"/>
    <cellStyle name="40 % - Akzent2 2 4 4 2" xfId="5336"/>
    <cellStyle name="40 % - Akzent2 2 4 4 3" xfId="13800"/>
    <cellStyle name="40 % - Akzent2 2 4 4 4" xfId="13801"/>
    <cellStyle name="40 % - Akzent2 2 4 4 5" xfId="13802"/>
    <cellStyle name="40 % - Akzent2 2 4 4 6" xfId="13803"/>
    <cellStyle name="40 % - Akzent2 2 4 4 7" xfId="13804"/>
    <cellStyle name="40 % - Akzent2 2 4 5" xfId="1270"/>
    <cellStyle name="40 % - Akzent2 2 4 5 2" xfId="5337"/>
    <cellStyle name="40 % - Akzent2 2 4 5 3" xfId="13805"/>
    <cellStyle name="40 % - Akzent2 2 4 5 4" xfId="13806"/>
    <cellStyle name="40 % - Akzent2 2 4 5 5" xfId="13807"/>
    <cellStyle name="40 % - Akzent2 2 4 5 6" xfId="13808"/>
    <cellStyle name="40 % - Akzent2 2 4 6" xfId="1271"/>
    <cellStyle name="40 % - Akzent2 2 4 6 2" xfId="5338"/>
    <cellStyle name="40 % - Akzent2 2 4 6 3" xfId="13809"/>
    <cellStyle name="40 % - Akzent2 2 4 6 4" xfId="13810"/>
    <cellStyle name="40 % - Akzent2 2 4 6 5" xfId="13811"/>
    <cellStyle name="40 % - Akzent2 2 4 7" xfId="1272"/>
    <cellStyle name="40 % - Akzent2 2 4 7 2" xfId="5339"/>
    <cellStyle name="40 % - Akzent2 2 4 7 3" xfId="13812"/>
    <cellStyle name="40 % - Akzent2 2 4 7 4" xfId="13813"/>
    <cellStyle name="40 % - Akzent2 2 4 7 5" xfId="13814"/>
    <cellStyle name="40 % - Akzent2 2 4 8" xfId="2736"/>
    <cellStyle name="40 % - Akzent2 2 4 8 2" xfId="5340"/>
    <cellStyle name="40 % - Akzent2 2 4 8 3" xfId="13815"/>
    <cellStyle name="40 % - Akzent2 2 4 8 4" xfId="13816"/>
    <cellStyle name="40 % - Akzent2 2 4 8 5" xfId="13817"/>
    <cellStyle name="40 % - Akzent2 2 4 9" xfId="2737"/>
    <cellStyle name="40 % - Akzent2 2 4 9 2" xfId="5341"/>
    <cellStyle name="40 % - Akzent2 2 4 9 3" xfId="13818"/>
    <cellStyle name="40 % - Akzent2 2 4 9 4" xfId="13819"/>
    <cellStyle name="40 % - Akzent2 2 4 9 5" xfId="13820"/>
    <cellStyle name="40 % - Akzent2 2 5" xfId="1273"/>
    <cellStyle name="40 % - Akzent2 2 5 10" xfId="5342"/>
    <cellStyle name="40 % - Akzent2 2 5 10 2" xfId="13821"/>
    <cellStyle name="40 % - Akzent2 2 5 11" xfId="13822"/>
    <cellStyle name="40 % - Akzent2 2 5 11 2" xfId="13823"/>
    <cellStyle name="40 % - Akzent2 2 5 12" xfId="13824"/>
    <cellStyle name="40 % - Akzent2 2 5 13" xfId="13825"/>
    <cellStyle name="40 % - Akzent2 2 5 14" xfId="13826"/>
    <cellStyle name="40 % - Akzent2 2 5 15" xfId="13827"/>
    <cellStyle name="40 % - Akzent2 2 5 16" xfId="13828"/>
    <cellStyle name="40 % - Akzent2 2 5 17" xfId="13829"/>
    <cellStyle name="40 % - Akzent2 2 5 18" xfId="13830"/>
    <cellStyle name="40 % - Akzent2 2 5 2" xfId="1274"/>
    <cellStyle name="40 % - Akzent2 2 5 2 2" xfId="5343"/>
    <cellStyle name="40 % - Akzent2 2 5 2 2 2" xfId="13831"/>
    <cellStyle name="40 % - Akzent2 2 5 2 3" xfId="13832"/>
    <cellStyle name="40 % - Akzent2 2 5 2 4" xfId="13833"/>
    <cellStyle name="40 % - Akzent2 2 5 2 5" xfId="13834"/>
    <cellStyle name="40 % - Akzent2 2 5 3" xfId="1275"/>
    <cellStyle name="40 % - Akzent2 2 5 3 2" xfId="5344"/>
    <cellStyle name="40 % - Akzent2 2 5 3 3" xfId="13835"/>
    <cellStyle name="40 % - Akzent2 2 5 3 4" xfId="13836"/>
    <cellStyle name="40 % - Akzent2 2 5 4" xfId="1276"/>
    <cellStyle name="40 % - Akzent2 2 5 4 2" xfId="5345"/>
    <cellStyle name="40 % - Akzent2 2 5 4 3" xfId="13837"/>
    <cellStyle name="40 % - Akzent2 2 5 5" xfId="1277"/>
    <cellStyle name="40 % - Akzent2 2 5 5 2" xfId="5346"/>
    <cellStyle name="40 % - Akzent2 2 5 5 3" xfId="13838"/>
    <cellStyle name="40 % - Akzent2 2 5 6" xfId="1278"/>
    <cellStyle name="40 % - Akzent2 2 5 6 2" xfId="5347"/>
    <cellStyle name="40 % - Akzent2 2 5 6 3" xfId="13839"/>
    <cellStyle name="40 % - Akzent2 2 5 7" xfId="2738"/>
    <cellStyle name="40 % - Akzent2 2 5 7 2" xfId="5348"/>
    <cellStyle name="40 % - Akzent2 2 5 7 3" xfId="13840"/>
    <cellStyle name="40 % - Akzent2 2 5 8" xfId="2739"/>
    <cellStyle name="40 % - Akzent2 2 5 8 2" xfId="5349"/>
    <cellStyle name="40 % - Akzent2 2 5 8 3" xfId="13841"/>
    <cellStyle name="40 % - Akzent2 2 5 9" xfId="3363"/>
    <cellStyle name="40 % - Akzent2 2 5 9 2" xfId="5350"/>
    <cellStyle name="40 % - Akzent2 2 5 9 3" xfId="13842"/>
    <cellStyle name="40 % - Akzent2 2 6" xfId="1279"/>
    <cellStyle name="40 % - Akzent2 2 6 2" xfId="5351"/>
    <cellStyle name="40 % - Akzent2 2 6 2 2" xfId="13843"/>
    <cellStyle name="40 % - Akzent2 2 6 3" xfId="13844"/>
    <cellStyle name="40 % - Akzent2 2 6 4" xfId="13845"/>
    <cellStyle name="40 % - Akzent2 2 6 5" xfId="13846"/>
    <cellStyle name="40 % - Akzent2 2 6 6" xfId="13847"/>
    <cellStyle name="40 % - Akzent2 2 6 7" xfId="13848"/>
    <cellStyle name="40 % - Akzent2 2 6 8" xfId="13849"/>
    <cellStyle name="40 % - Akzent2 2 7" xfId="1280"/>
    <cellStyle name="40 % - Akzent2 2 7 2" xfId="5352"/>
    <cellStyle name="40 % - Akzent2 2 7 3" xfId="13850"/>
    <cellStyle name="40 % - Akzent2 2 7 4" xfId="13851"/>
    <cellStyle name="40 % - Akzent2 2 7 5" xfId="13852"/>
    <cellStyle name="40 % - Akzent2 2 7 6" xfId="13853"/>
    <cellStyle name="40 % - Akzent2 2 7 7" xfId="13854"/>
    <cellStyle name="40 % - Akzent2 2 8" xfId="1281"/>
    <cellStyle name="40 % - Akzent2 2 8 2" xfId="5353"/>
    <cellStyle name="40 % - Akzent2 2 8 3" xfId="13855"/>
    <cellStyle name="40 % - Akzent2 2 8 4" xfId="13856"/>
    <cellStyle name="40 % - Akzent2 2 8 5" xfId="13857"/>
    <cellStyle name="40 % - Akzent2 2 8 6" xfId="13858"/>
    <cellStyle name="40 % - Akzent2 2 9" xfId="1282"/>
    <cellStyle name="40 % - Akzent2 2 9 2" xfId="5354"/>
    <cellStyle name="40 % - Akzent2 2 9 3" xfId="13859"/>
    <cellStyle name="40 % - Akzent2 2 9 4" xfId="13860"/>
    <cellStyle name="40 % - Akzent2 2 9 5" xfId="13861"/>
    <cellStyle name="40 % - Akzent2 2 9 6" xfId="13862"/>
    <cellStyle name="40 % - Akzent2 3" xfId="1283"/>
    <cellStyle name="40 % - Akzent2 3 10" xfId="1284"/>
    <cellStyle name="40 % - Akzent2 3 10 2" xfId="5356"/>
    <cellStyle name="40 % - Akzent2 3 10 3" xfId="13863"/>
    <cellStyle name="40 % - Akzent2 3 10 4" xfId="13864"/>
    <cellStyle name="40 % - Akzent2 3 10 5" xfId="13865"/>
    <cellStyle name="40 % - Akzent2 3 11" xfId="1285"/>
    <cellStyle name="40 % - Akzent2 3 11 2" xfId="5357"/>
    <cellStyle name="40 % - Akzent2 3 11 3" xfId="13866"/>
    <cellStyle name="40 % - Akzent2 3 11 4" xfId="13867"/>
    <cellStyle name="40 % - Akzent2 3 11 5" xfId="13868"/>
    <cellStyle name="40 % - Akzent2 3 12" xfId="1286"/>
    <cellStyle name="40 % - Akzent2 3 12 2" xfId="5358"/>
    <cellStyle name="40 % - Akzent2 3 12 3" xfId="13869"/>
    <cellStyle name="40 % - Akzent2 3 12 4" xfId="13870"/>
    <cellStyle name="40 % - Akzent2 3 12 5" xfId="13871"/>
    <cellStyle name="40 % - Akzent2 3 13" xfId="2740"/>
    <cellStyle name="40 % - Akzent2 3 13 2" xfId="5359"/>
    <cellStyle name="40 % - Akzent2 3 13 3" xfId="13872"/>
    <cellStyle name="40 % - Akzent2 3 13 4" xfId="13873"/>
    <cellStyle name="40 % - Akzent2 3 14" xfId="2741"/>
    <cellStyle name="40 % - Akzent2 3 14 2" xfId="5360"/>
    <cellStyle name="40 % - Akzent2 3 14 3" xfId="13874"/>
    <cellStyle name="40 % - Akzent2 3 15" xfId="2742"/>
    <cellStyle name="40 % - Akzent2 3 15 2" xfId="5361"/>
    <cellStyle name="40 % - Akzent2 3 15 3" xfId="13875"/>
    <cellStyle name="40 % - Akzent2 3 16" xfId="2743"/>
    <cellStyle name="40 % - Akzent2 3 16 2" xfId="5362"/>
    <cellStyle name="40 % - Akzent2 3 16 3" xfId="13876"/>
    <cellStyle name="40 % - Akzent2 3 17" xfId="3364"/>
    <cellStyle name="40 % - Akzent2 3 17 2" xfId="5363"/>
    <cellStyle name="40 % - Akzent2 3 17 3" xfId="13877"/>
    <cellStyle name="40 % - Akzent2 3 18" xfId="5355"/>
    <cellStyle name="40 % - Akzent2 3 18 2" xfId="13878"/>
    <cellStyle name="40 % - Akzent2 3 18 3" xfId="13879"/>
    <cellStyle name="40 % - Akzent2 3 19" xfId="13880"/>
    <cellStyle name="40 % - Akzent2 3 19 2" xfId="13881"/>
    <cellStyle name="40 % - Akzent2 3 19 3" xfId="13882"/>
    <cellStyle name="40 % - Akzent2 3 2" xfId="1287"/>
    <cellStyle name="40 % - Akzent2 3 2 10" xfId="2744"/>
    <cellStyle name="40 % - Akzent2 3 2 10 2" xfId="5365"/>
    <cellStyle name="40 % - Akzent2 3 2 10 3" xfId="13883"/>
    <cellStyle name="40 % - Akzent2 3 2 10 4" xfId="13884"/>
    <cellStyle name="40 % - Akzent2 3 2 10 5" xfId="13885"/>
    <cellStyle name="40 % - Akzent2 3 2 11" xfId="2745"/>
    <cellStyle name="40 % - Akzent2 3 2 11 2" xfId="5366"/>
    <cellStyle name="40 % - Akzent2 3 2 11 3" xfId="13886"/>
    <cellStyle name="40 % - Akzent2 3 2 11 4" xfId="13887"/>
    <cellStyle name="40 % - Akzent2 3 2 12" xfId="2746"/>
    <cellStyle name="40 % - Akzent2 3 2 12 2" xfId="5367"/>
    <cellStyle name="40 % - Akzent2 3 2 12 3" xfId="13888"/>
    <cellStyle name="40 % - Akzent2 3 2 13" xfId="2747"/>
    <cellStyle name="40 % - Akzent2 3 2 13 2" xfId="5368"/>
    <cellStyle name="40 % - Akzent2 3 2 13 3" xfId="13889"/>
    <cellStyle name="40 % - Akzent2 3 2 14" xfId="3365"/>
    <cellStyle name="40 % - Akzent2 3 2 14 2" xfId="5369"/>
    <cellStyle name="40 % - Akzent2 3 2 14 3" xfId="13890"/>
    <cellStyle name="40 % - Akzent2 3 2 15" xfId="5364"/>
    <cellStyle name="40 % - Akzent2 3 2 15 2" xfId="13891"/>
    <cellStyle name="40 % - Akzent2 3 2 15 3" xfId="13892"/>
    <cellStyle name="40 % - Akzent2 3 2 16" xfId="13893"/>
    <cellStyle name="40 % - Akzent2 3 2 16 2" xfId="13894"/>
    <cellStyle name="40 % - Akzent2 3 2 16 3" xfId="13895"/>
    <cellStyle name="40 % - Akzent2 3 2 17" xfId="13896"/>
    <cellStyle name="40 % - Akzent2 3 2 17 2" xfId="13897"/>
    <cellStyle name="40 % - Akzent2 3 2 17 3" xfId="13898"/>
    <cellStyle name="40 % - Akzent2 3 2 18" xfId="13899"/>
    <cellStyle name="40 % - Akzent2 3 2 18 2" xfId="13900"/>
    <cellStyle name="40 % - Akzent2 3 2 19" xfId="13901"/>
    <cellStyle name="40 % - Akzent2 3 2 19 2" xfId="13902"/>
    <cellStyle name="40 % - Akzent2 3 2 2" xfId="1288"/>
    <cellStyle name="40 % - Akzent2 3 2 2 10" xfId="2748"/>
    <cellStyle name="40 % - Akzent2 3 2 2 10 2" xfId="5371"/>
    <cellStyle name="40 % - Akzent2 3 2 2 11" xfId="3366"/>
    <cellStyle name="40 % - Akzent2 3 2 2 11 2" xfId="5372"/>
    <cellStyle name="40 % - Akzent2 3 2 2 12" xfId="5370"/>
    <cellStyle name="40 % - Akzent2 3 2 2 12 2" xfId="13903"/>
    <cellStyle name="40 % - Akzent2 3 2 2 13" xfId="13904"/>
    <cellStyle name="40 % - Akzent2 3 2 2 13 2" xfId="13905"/>
    <cellStyle name="40 % - Akzent2 3 2 2 14" xfId="13906"/>
    <cellStyle name="40 % - Akzent2 3 2 2 14 2" xfId="13907"/>
    <cellStyle name="40 % - Akzent2 3 2 2 15" xfId="13908"/>
    <cellStyle name="40 % - Akzent2 3 2 2 16" xfId="13909"/>
    <cellStyle name="40 % - Akzent2 3 2 2 17" xfId="13910"/>
    <cellStyle name="40 % - Akzent2 3 2 2 18" xfId="13911"/>
    <cellStyle name="40 % - Akzent2 3 2 2 19" xfId="13912"/>
    <cellStyle name="40 % - Akzent2 3 2 2 2" xfId="1289"/>
    <cellStyle name="40 % - Akzent2 3 2 2 2 10" xfId="13913"/>
    <cellStyle name="40 % - Akzent2 3 2 2 2 10 2" xfId="13914"/>
    <cellStyle name="40 % - Akzent2 3 2 2 2 11" xfId="13915"/>
    <cellStyle name="40 % - Akzent2 3 2 2 2 12" xfId="13916"/>
    <cellStyle name="40 % - Akzent2 3 2 2 2 13" xfId="13917"/>
    <cellStyle name="40 % - Akzent2 3 2 2 2 2" xfId="1290"/>
    <cellStyle name="40 % - Akzent2 3 2 2 2 2 2" xfId="5374"/>
    <cellStyle name="40 % - Akzent2 3 2 2 2 2 2 2" xfId="13918"/>
    <cellStyle name="40 % - Akzent2 3 2 2 2 2 3" xfId="13919"/>
    <cellStyle name="40 % - Akzent2 3 2 2 2 2 4" xfId="13920"/>
    <cellStyle name="40 % - Akzent2 3 2 2 2 3" xfId="1291"/>
    <cellStyle name="40 % - Akzent2 3 2 2 2 3 2" xfId="5375"/>
    <cellStyle name="40 % - Akzent2 3 2 2 2 3 3" xfId="13921"/>
    <cellStyle name="40 % - Akzent2 3 2 2 2 4" xfId="1292"/>
    <cellStyle name="40 % - Akzent2 3 2 2 2 4 2" xfId="5376"/>
    <cellStyle name="40 % - Akzent2 3 2 2 2 5" xfId="1293"/>
    <cellStyle name="40 % - Akzent2 3 2 2 2 5 2" xfId="5377"/>
    <cellStyle name="40 % - Akzent2 3 2 2 2 6" xfId="2749"/>
    <cellStyle name="40 % - Akzent2 3 2 2 2 6 2" xfId="5378"/>
    <cellStyle name="40 % - Akzent2 3 2 2 2 7" xfId="2750"/>
    <cellStyle name="40 % - Akzent2 3 2 2 2 7 2" xfId="5379"/>
    <cellStyle name="40 % - Akzent2 3 2 2 2 8" xfId="3367"/>
    <cellStyle name="40 % - Akzent2 3 2 2 2 8 2" xfId="5380"/>
    <cellStyle name="40 % - Akzent2 3 2 2 2 9" xfId="5373"/>
    <cellStyle name="40 % - Akzent2 3 2 2 2 9 2" xfId="13922"/>
    <cellStyle name="40 % - Akzent2 3 2 2 20" xfId="13923"/>
    <cellStyle name="40 % - Akzent2 3 2 2 21" xfId="13924"/>
    <cellStyle name="40 % - Akzent2 3 2 2 3" xfId="1294"/>
    <cellStyle name="40 % - Akzent2 3 2 2 3 2" xfId="5381"/>
    <cellStyle name="40 % - Akzent2 3 2 2 3 2 2" xfId="13925"/>
    <cellStyle name="40 % - Akzent2 3 2 2 3 3" xfId="13926"/>
    <cellStyle name="40 % - Akzent2 3 2 2 3 4" xfId="13927"/>
    <cellStyle name="40 % - Akzent2 3 2 2 4" xfId="1295"/>
    <cellStyle name="40 % - Akzent2 3 2 2 4 2" xfId="5382"/>
    <cellStyle name="40 % - Akzent2 3 2 2 4 3" xfId="13928"/>
    <cellStyle name="40 % - Akzent2 3 2 2 5" xfId="1296"/>
    <cellStyle name="40 % - Akzent2 3 2 2 5 2" xfId="5383"/>
    <cellStyle name="40 % - Akzent2 3 2 2 6" xfId="1297"/>
    <cellStyle name="40 % - Akzent2 3 2 2 6 2" xfId="5384"/>
    <cellStyle name="40 % - Akzent2 3 2 2 7" xfId="1298"/>
    <cellStyle name="40 % - Akzent2 3 2 2 7 2" xfId="5385"/>
    <cellStyle name="40 % - Akzent2 3 2 2 8" xfId="2751"/>
    <cellStyle name="40 % - Akzent2 3 2 2 8 2" xfId="5386"/>
    <cellStyle name="40 % - Akzent2 3 2 2 9" xfId="2752"/>
    <cellStyle name="40 % - Akzent2 3 2 2 9 2" xfId="5387"/>
    <cellStyle name="40 % - Akzent2 3 2 20" xfId="13929"/>
    <cellStyle name="40 % - Akzent2 3 2 20 2" xfId="13930"/>
    <cellStyle name="40 % - Akzent2 3 2 21" xfId="13931"/>
    <cellStyle name="40 % - Akzent2 3 2 22" xfId="13932"/>
    <cellStyle name="40 % - Akzent2 3 2 23" xfId="13933"/>
    <cellStyle name="40 % - Akzent2 3 2 24" xfId="13934"/>
    <cellStyle name="40 % - Akzent2 3 2 25" xfId="13935"/>
    <cellStyle name="40 % - Akzent2 3 2 3" xfId="1299"/>
    <cellStyle name="40 % - Akzent2 3 2 3 10" xfId="13936"/>
    <cellStyle name="40 % - Akzent2 3 2 3 10 2" xfId="13937"/>
    <cellStyle name="40 % - Akzent2 3 2 3 11" xfId="13938"/>
    <cellStyle name="40 % - Akzent2 3 2 3 12" xfId="13939"/>
    <cellStyle name="40 % - Akzent2 3 2 3 13" xfId="13940"/>
    <cellStyle name="40 % - Akzent2 3 2 3 14" xfId="13941"/>
    <cellStyle name="40 % - Akzent2 3 2 3 15" xfId="13942"/>
    <cellStyle name="40 % - Akzent2 3 2 3 16" xfId="13943"/>
    <cellStyle name="40 % - Akzent2 3 2 3 17" xfId="13944"/>
    <cellStyle name="40 % - Akzent2 3 2 3 2" xfId="1300"/>
    <cellStyle name="40 % - Akzent2 3 2 3 2 2" xfId="5389"/>
    <cellStyle name="40 % - Akzent2 3 2 3 2 2 2" xfId="13945"/>
    <cellStyle name="40 % - Akzent2 3 2 3 2 3" xfId="13946"/>
    <cellStyle name="40 % - Akzent2 3 2 3 2 4" xfId="13947"/>
    <cellStyle name="40 % - Akzent2 3 2 3 3" xfId="1301"/>
    <cellStyle name="40 % - Akzent2 3 2 3 3 2" xfId="5390"/>
    <cellStyle name="40 % - Akzent2 3 2 3 3 3" xfId="13948"/>
    <cellStyle name="40 % - Akzent2 3 2 3 4" xfId="1302"/>
    <cellStyle name="40 % - Akzent2 3 2 3 4 2" xfId="5391"/>
    <cellStyle name="40 % - Akzent2 3 2 3 5" xfId="1303"/>
    <cellStyle name="40 % - Akzent2 3 2 3 5 2" xfId="5392"/>
    <cellStyle name="40 % - Akzent2 3 2 3 6" xfId="2753"/>
    <cellStyle name="40 % - Akzent2 3 2 3 6 2" xfId="5393"/>
    <cellStyle name="40 % - Akzent2 3 2 3 7" xfId="2754"/>
    <cellStyle name="40 % - Akzent2 3 2 3 7 2" xfId="5394"/>
    <cellStyle name="40 % - Akzent2 3 2 3 8" xfId="3368"/>
    <cellStyle name="40 % - Akzent2 3 2 3 8 2" xfId="5395"/>
    <cellStyle name="40 % - Akzent2 3 2 3 9" xfId="5388"/>
    <cellStyle name="40 % - Akzent2 3 2 3 9 2" xfId="13949"/>
    <cellStyle name="40 % - Akzent2 3 2 4" xfId="1304"/>
    <cellStyle name="40 % - Akzent2 3 2 4 2" xfId="5396"/>
    <cellStyle name="40 % - Akzent2 3 2 4 2 2" xfId="13950"/>
    <cellStyle name="40 % - Akzent2 3 2 4 3" xfId="13951"/>
    <cellStyle name="40 % - Akzent2 3 2 4 4" xfId="13952"/>
    <cellStyle name="40 % - Akzent2 3 2 4 5" xfId="13953"/>
    <cellStyle name="40 % - Akzent2 3 2 4 6" xfId="13954"/>
    <cellStyle name="40 % - Akzent2 3 2 4 7" xfId="13955"/>
    <cellStyle name="40 % - Akzent2 3 2 4 8" xfId="13956"/>
    <cellStyle name="40 % - Akzent2 3 2 5" xfId="1305"/>
    <cellStyle name="40 % - Akzent2 3 2 5 2" xfId="5397"/>
    <cellStyle name="40 % - Akzent2 3 2 5 3" xfId="13957"/>
    <cellStyle name="40 % - Akzent2 3 2 5 4" xfId="13958"/>
    <cellStyle name="40 % - Akzent2 3 2 5 5" xfId="13959"/>
    <cellStyle name="40 % - Akzent2 3 2 5 6" xfId="13960"/>
    <cellStyle name="40 % - Akzent2 3 2 5 7" xfId="13961"/>
    <cellStyle name="40 % - Akzent2 3 2 6" xfId="1306"/>
    <cellStyle name="40 % - Akzent2 3 2 6 2" xfId="5398"/>
    <cellStyle name="40 % - Akzent2 3 2 6 3" xfId="13962"/>
    <cellStyle name="40 % - Akzent2 3 2 6 4" xfId="13963"/>
    <cellStyle name="40 % - Akzent2 3 2 6 5" xfId="13964"/>
    <cellStyle name="40 % - Akzent2 3 2 7" xfId="1307"/>
    <cellStyle name="40 % - Akzent2 3 2 7 2" xfId="5399"/>
    <cellStyle name="40 % - Akzent2 3 2 7 3" xfId="13965"/>
    <cellStyle name="40 % - Akzent2 3 2 7 4" xfId="13966"/>
    <cellStyle name="40 % - Akzent2 3 2 7 5" xfId="13967"/>
    <cellStyle name="40 % - Akzent2 3 2 8" xfId="1308"/>
    <cellStyle name="40 % - Akzent2 3 2 8 2" xfId="5400"/>
    <cellStyle name="40 % - Akzent2 3 2 8 3" xfId="13968"/>
    <cellStyle name="40 % - Akzent2 3 2 8 4" xfId="13969"/>
    <cellStyle name="40 % - Akzent2 3 2 8 5" xfId="13970"/>
    <cellStyle name="40 % - Akzent2 3 2 9" xfId="1309"/>
    <cellStyle name="40 % - Akzent2 3 2 9 2" xfId="5401"/>
    <cellStyle name="40 % - Akzent2 3 2 9 3" xfId="13971"/>
    <cellStyle name="40 % - Akzent2 3 2 9 4" xfId="13972"/>
    <cellStyle name="40 % - Akzent2 3 2 9 5" xfId="13973"/>
    <cellStyle name="40 % - Akzent2 3 20" xfId="13974"/>
    <cellStyle name="40 % - Akzent2 3 20 2" xfId="13975"/>
    <cellStyle name="40 % - Akzent2 3 20 3" xfId="13976"/>
    <cellStyle name="40 % - Akzent2 3 21" xfId="13977"/>
    <cellStyle name="40 % - Akzent2 3 21 2" xfId="13978"/>
    <cellStyle name="40 % - Akzent2 3 22" xfId="13979"/>
    <cellStyle name="40 % - Akzent2 3 22 2" xfId="13980"/>
    <cellStyle name="40 % - Akzent2 3 23" xfId="13981"/>
    <cellStyle name="40 % - Akzent2 3 24" xfId="13982"/>
    <cellStyle name="40 % - Akzent2 3 25" xfId="13983"/>
    <cellStyle name="40 % - Akzent2 3 26" xfId="13984"/>
    <cellStyle name="40 % - Akzent2 3 27" xfId="13985"/>
    <cellStyle name="40 % - Akzent2 3 28" xfId="13986"/>
    <cellStyle name="40 % - Akzent2 3 3" xfId="1310"/>
    <cellStyle name="40 % - Akzent2 3 3 10" xfId="2755"/>
    <cellStyle name="40 % - Akzent2 3 3 10 2" xfId="5403"/>
    <cellStyle name="40 % - Akzent2 3 3 11" xfId="2756"/>
    <cellStyle name="40 % - Akzent2 3 3 11 2" xfId="5404"/>
    <cellStyle name="40 % - Akzent2 3 3 12" xfId="3369"/>
    <cellStyle name="40 % - Akzent2 3 3 12 2" xfId="5405"/>
    <cellStyle name="40 % - Akzent2 3 3 13" xfId="5402"/>
    <cellStyle name="40 % - Akzent2 3 3 13 2" xfId="13987"/>
    <cellStyle name="40 % - Akzent2 3 3 14" xfId="13988"/>
    <cellStyle name="40 % - Akzent2 3 3 14 2" xfId="13989"/>
    <cellStyle name="40 % - Akzent2 3 3 15" xfId="13990"/>
    <cellStyle name="40 % - Akzent2 3 3 15 2" xfId="13991"/>
    <cellStyle name="40 % - Akzent2 3 3 16" xfId="13992"/>
    <cellStyle name="40 % - Akzent2 3 3 17" xfId="13993"/>
    <cellStyle name="40 % - Akzent2 3 3 18" xfId="13994"/>
    <cellStyle name="40 % - Akzent2 3 3 19" xfId="13995"/>
    <cellStyle name="40 % - Akzent2 3 3 2" xfId="1311"/>
    <cellStyle name="40 % - Akzent2 3 3 2 10" xfId="3370"/>
    <cellStyle name="40 % - Akzent2 3 3 2 10 2" xfId="5407"/>
    <cellStyle name="40 % - Akzent2 3 3 2 11" xfId="5406"/>
    <cellStyle name="40 % - Akzent2 3 3 2 11 2" xfId="13996"/>
    <cellStyle name="40 % - Akzent2 3 3 2 12" xfId="13997"/>
    <cellStyle name="40 % - Akzent2 3 3 2 12 2" xfId="13998"/>
    <cellStyle name="40 % - Akzent2 3 3 2 13" xfId="13999"/>
    <cellStyle name="40 % - Akzent2 3 3 2 14" xfId="14000"/>
    <cellStyle name="40 % - Akzent2 3 3 2 15" xfId="14001"/>
    <cellStyle name="40 % - Akzent2 3 3 2 16" xfId="14002"/>
    <cellStyle name="40 % - Akzent2 3 3 2 2" xfId="1312"/>
    <cellStyle name="40 % - Akzent2 3 3 2 2 10" xfId="14003"/>
    <cellStyle name="40 % - Akzent2 3 3 2 2 10 2" xfId="14004"/>
    <cellStyle name="40 % - Akzent2 3 3 2 2 11" xfId="14005"/>
    <cellStyle name="40 % - Akzent2 3 3 2 2 12" xfId="14006"/>
    <cellStyle name="40 % - Akzent2 3 3 2 2 13" xfId="14007"/>
    <cellStyle name="40 % - Akzent2 3 3 2 2 2" xfId="1313"/>
    <cellStyle name="40 % - Akzent2 3 3 2 2 2 2" xfId="5409"/>
    <cellStyle name="40 % - Akzent2 3 3 2 2 2 2 2" xfId="14008"/>
    <cellStyle name="40 % - Akzent2 3 3 2 2 2 3" xfId="14009"/>
    <cellStyle name="40 % - Akzent2 3 3 2 2 2 4" xfId="14010"/>
    <cellStyle name="40 % - Akzent2 3 3 2 2 3" xfId="1314"/>
    <cellStyle name="40 % - Akzent2 3 3 2 2 3 2" xfId="5410"/>
    <cellStyle name="40 % - Akzent2 3 3 2 2 3 3" xfId="14011"/>
    <cellStyle name="40 % - Akzent2 3 3 2 2 4" xfId="1315"/>
    <cellStyle name="40 % - Akzent2 3 3 2 2 4 2" xfId="5411"/>
    <cellStyle name="40 % - Akzent2 3 3 2 2 5" xfId="1316"/>
    <cellStyle name="40 % - Akzent2 3 3 2 2 5 2" xfId="5412"/>
    <cellStyle name="40 % - Akzent2 3 3 2 2 6" xfId="2757"/>
    <cellStyle name="40 % - Akzent2 3 3 2 2 6 2" xfId="5413"/>
    <cellStyle name="40 % - Akzent2 3 3 2 2 7" xfId="2758"/>
    <cellStyle name="40 % - Akzent2 3 3 2 2 7 2" xfId="5414"/>
    <cellStyle name="40 % - Akzent2 3 3 2 2 8" xfId="3371"/>
    <cellStyle name="40 % - Akzent2 3 3 2 2 8 2" xfId="5415"/>
    <cellStyle name="40 % - Akzent2 3 3 2 2 9" xfId="5408"/>
    <cellStyle name="40 % - Akzent2 3 3 2 2 9 2" xfId="14012"/>
    <cellStyle name="40 % - Akzent2 3 3 2 3" xfId="1317"/>
    <cellStyle name="40 % - Akzent2 3 3 2 3 2" xfId="5416"/>
    <cellStyle name="40 % - Akzent2 3 3 2 3 2 2" xfId="14013"/>
    <cellStyle name="40 % - Akzent2 3 3 2 3 3" xfId="14014"/>
    <cellStyle name="40 % - Akzent2 3 3 2 3 4" xfId="14015"/>
    <cellStyle name="40 % - Akzent2 3 3 2 4" xfId="1318"/>
    <cellStyle name="40 % - Akzent2 3 3 2 4 2" xfId="5417"/>
    <cellStyle name="40 % - Akzent2 3 3 2 4 3" xfId="14016"/>
    <cellStyle name="40 % - Akzent2 3 3 2 5" xfId="1319"/>
    <cellStyle name="40 % - Akzent2 3 3 2 5 2" xfId="5418"/>
    <cellStyle name="40 % - Akzent2 3 3 2 6" xfId="1320"/>
    <cellStyle name="40 % - Akzent2 3 3 2 6 2" xfId="5419"/>
    <cellStyle name="40 % - Akzent2 3 3 2 7" xfId="1321"/>
    <cellStyle name="40 % - Akzent2 3 3 2 7 2" xfId="5420"/>
    <cellStyle name="40 % - Akzent2 3 3 2 8" xfId="2759"/>
    <cellStyle name="40 % - Akzent2 3 3 2 8 2" xfId="5421"/>
    <cellStyle name="40 % - Akzent2 3 3 2 9" xfId="2760"/>
    <cellStyle name="40 % - Akzent2 3 3 2 9 2" xfId="5422"/>
    <cellStyle name="40 % - Akzent2 3 3 20" xfId="14017"/>
    <cellStyle name="40 % - Akzent2 3 3 21" xfId="14018"/>
    <cellStyle name="40 % - Akzent2 3 3 22" xfId="14019"/>
    <cellStyle name="40 % - Akzent2 3 3 3" xfId="1322"/>
    <cellStyle name="40 % - Akzent2 3 3 3 10" xfId="14020"/>
    <cellStyle name="40 % - Akzent2 3 3 3 10 2" xfId="14021"/>
    <cellStyle name="40 % - Akzent2 3 3 3 11" xfId="14022"/>
    <cellStyle name="40 % - Akzent2 3 3 3 12" xfId="14023"/>
    <cellStyle name="40 % - Akzent2 3 3 3 13" xfId="14024"/>
    <cellStyle name="40 % - Akzent2 3 3 3 14" xfId="14025"/>
    <cellStyle name="40 % - Akzent2 3 3 3 2" xfId="1323"/>
    <cellStyle name="40 % - Akzent2 3 3 3 2 2" xfId="5424"/>
    <cellStyle name="40 % - Akzent2 3 3 3 2 2 2" xfId="14026"/>
    <cellStyle name="40 % - Akzent2 3 3 3 2 3" xfId="14027"/>
    <cellStyle name="40 % - Akzent2 3 3 3 2 4" xfId="14028"/>
    <cellStyle name="40 % - Akzent2 3 3 3 3" xfId="1324"/>
    <cellStyle name="40 % - Akzent2 3 3 3 3 2" xfId="5425"/>
    <cellStyle name="40 % - Akzent2 3 3 3 3 3" xfId="14029"/>
    <cellStyle name="40 % - Akzent2 3 3 3 4" xfId="1325"/>
    <cellStyle name="40 % - Akzent2 3 3 3 4 2" xfId="5426"/>
    <cellStyle name="40 % - Akzent2 3 3 3 5" xfId="1326"/>
    <cellStyle name="40 % - Akzent2 3 3 3 5 2" xfId="5427"/>
    <cellStyle name="40 % - Akzent2 3 3 3 6" xfId="2761"/>
    <cellStyle name="40 % - Akzent2 3 3 3 6 2" xfId="5428"/>
    <cellStyle name="40 % - Akzent2 3 3 3 7" xfId="2762"/>
    <cellStyle name="40 % - Akzent2 3 3 3 7 2" xfId="5429"/>
    <cellStyle name="40 % - Akzent2 3 3 3 8" xfId="3372"/>
    <cellStyle name="40 % - Akzent2 3 3 3 8 2" xfId="5430"/>
    <cellStyle name="40 % - Akzent2 3 3 3 9" xfId="5423"/>
    <cellStyle name="40 % - Akzent2 3 3 3 9 2" xfId="14030"/>
    <cellStyle name="40 % - Akzent2 3 3 4" xfId="1327"/>
    <cellStyle name="40 % - Akzent2 3 3 4 2" xfId="5431"/>
    <cellStyle name="40 % - Akzent2 3 3 4 2 2" xfId="14031"/>
    <cellStyle name="40 % - Akzent2 3 3 4 3" xfId="14032"/>
    <cellStyle name="40 % - Akzent2 3 3 4 4" xfId="14033"/>
    <cellStyle name="40 % - Akzent2 3 3 4 5" xfId="14034"/>
    <cellStyle name="40 % - Akzent2 3 3 5" xfId="1328"/>
    <cellStyle name="40 % - Akzent2 3 3 5 2" xfId="5432"/>
    <cellStyle name="40 % - Akzent2 3 3 5 3" xfId="14035"/>
    <cellStyle name="40 % - Akzent2 3 3 5 4" xfId="14036"/>
    <cellStyle name="40 % - Akzent2 3 3 6" xfId="1329"/>
    <cellStyle name="40 % - Akzent2 3 3 6 2" xfId="5433"/>
    <cellStyle name="40 % - Akzent2 3 3 6 3" xfId="14037"/>
    <cellStyle name="40 % - Akzent2 3 3 7" xfId="1330"/>
    <cellStyle name="40 % - Akzent2 3 3 7 2" xfId="5434"/>
    <cellStyle name="40 % - Akzent2 3 3 7 3" xfId="14038"/>
    <cellStyle name="40 % - Akzent2 3 3 8" xfId="1331"/>
    <cellStyle name="40 % - Akzent2 3 3 8 2" xfId="5435"/>
    <cellStyle name="40 % - Akzent2 3 3 8 3" xfId="14039"/>
    <cellStyle name="40 % - Akzent2 3 3 9" xfId="2763"/>
    <cellStyle name="40 % - Akzent2 3 3 9 2" xfId="5436"/>
    <cellStyle name="40 % - Akzent2 3 3 9 3" xfId="14040"/>
    <cellStyle name="40 % - Akzent2 3 4" xfId="1332"/>
    <cellStyle name="40 % - Akzent2 3 4 10" xfId="3373"/>
    <cellStyle name="40 % - Akzent2 3 4 10 2" xfId="5438"/>
    <cellStyle name="40 % - Akzent2 3 4 11" xfId="5437"/>
    <cellStyle name="40 % - Akzent2 3 4 11 2" xfId="14041"/>
    <cellStyle name="40 % - Akzent2 3 4 12" xfId="14042"/>
    <cellStyle name="40 % - Akzent2 3 4 12 2" xfId="14043"/>
    <cellStyle name="40 % - Akzent2 3 4 13" xfId="14044"/>
    <cellStyle name="40 % - Akzent2 3 4 14" xfId="14045"/>
    <cellStyle name="40 % - Akzent2 3 4 15" xfId="14046"/>
    <cellStyle name="40 % - Akzent2 3 4 16" xfId="14047"/>
    <cellStyle name="40 % - Akzent2 3 4 17" xfId="14048"/>
    <cellStyle name="40 % - Akzent2 3 4 18" xfId="14049"/>
    <cellStyle name="40 % - Akzent2 3 4 19" xfId="14050"/>
    <cellStyle name="40 % - Akzent2 3 4 2" xfId="1333"/>
    <cellStyle name="40 % - Akzent2 3 4 2 10" xfId="14051"/>
    <cellStyle name="40 % - Akzent2 3 4 2 10 2" xfId="14052"/>
    <cellStyle name="40 % - Akzent2 3 4 2 11" xfId="14053"/>
    <cellStyle name="40 % - Akzent2 3 4 2 12" xfId="14054"/>
    <cellStyle name="40 % - Akzent2 3 4 2 13" xfId="14055"/>
    <cellStyle name="40 % - Akzent2 3 4 2 2" xfId="1334"/>
    <cellStyle name="40 % - Akzent2 3 4 2 2 2" xfId="5440"/>
    <cellStyle name="40 % - Akzent2 3 4 2 2 2 2" xfId="14056"/>
    <cellStyle name="40 % - Akzent2 3 4 2 2 3" xfId="14057"/>
    <cellStyle name="40 % - Akzent2 3 4 2 2 4" xfId="14058"/>
    <cellStyle name="40 % - Akzent2 3 4 2 3" xfId="1335"/>
    <cellStyle name="40 % - Akzent2 3 4 2 3 2" xfId="5441"/>
    <cellStyle name="40 % - Akzent2 3 4 2 3 3" xfId="14059"/>
    <cellStyle name="40 % - Akzent2 3 4 2 4" xfId="1336"/>
    <cellStyle name="40 % - Akzent2 3 4 2 4 2" xfId="5442"/>
    <cellStyle name="40 % - Akzent2 3 4 2 5" xfId="1337"/>
    <cellStyle name="40 % - Akzent2 3 4 2 5 2" xfId="5443"/>
    <cellStyle name="40 % - Akzent2 3 4 2 6" xfId="2764"/>
    <cellStyle name="40 % - Akzent2 3 4 2 6 2" xfId="5444"/>
    <cellStyle name="40 % - Akzent2 3 4 2 7" xfId="2765"/>
    <cellStyle name="40 % - Akzent2 3 4 2 7 2" xfId="5445"/>
    <cellStyle name="40 % - Akzent2 3 4 2 8" xfId="3374"/>
    <cellStyle name="40 % - Akzent2 3 4 2 8 2" xfId="5446"/>
    <cellStyle name="40 % - Akzent2 3 4 2 9" xfId="5439"/>
    <cellStyle name="40 % - Akzent2 3 4 2 9 2" xfId="14060"/>
    <cellStyle name="40 % - Akzent2 3 4 3" xfId="1338"/>
    <cellStyle name="40 % - Akzent2 3 4 3 2" xfId="5447"/>
    <cellStyle name="40 % - Akzent2 3 4 3 2 2" xfId="14061"/>
    <cellStyle name="40 % - Akzent2 3 4 3 3" xfId="14062"/>
    <cellStyle name="40 % - Akzent2 3 4 3 4" xfId="14063"/>
    <cellStyle name="40 % - Akzent2 3 4 4" xfId="1339"/>
    <cellStyle name="40 % - Akzent2 3 4 4 2" xfId="5448"/>
    <cellStyle name="40 % - Akzent2 3 4 4 3" xfId="14064"/>
    <cellStyle name="40 % - Akzent2 3 4 5" xfId="1340"/>
    <cellStyle name="40 % - Akzent2 3 4 5 2" xfId="5449"/>
    <cellStyle name="40 % - Akzent2 3 4 6" xfId="1341"/>
    <cellStyle name="40 % - Akzent2 3 4 6 2" xfId="5450"/>
    <cellStyle name="40 % - Akzent2 3 4 7" xfId="1342"/>
    <cellStyle name="40 % - Akzent2 3 4 7 2" xfId="5451"/>
    <cellStyle name="40 % - Akzent2 3 4 8" xfId="2766"/>
    <cellStyle name="40 % - Akzent2 3 4 8 2" xfId="5452"/>
    <cellStyle name="40 % - Akzent2 3 4 9" xfId="2767"/>
    <cellStyle name="40 % - Akzent2 3 4 9 2" xfId="5453"/>
    <cellStyle name="40 % - Akzent2 3 5" xfId="1343"/>
    <cellStyle name="40 % - Akzent2 3 5 10" xfId="5454"/>
    <cellStyle name="40 % - Akzent2 3 5 10 2" xfId="14065"/>
    <cellStyle name="40 % - Akzent2 3 5 11" xfId="14066"/>
    <cellStyle name="40 % - Akzent2 3 5 11 2" xfId="14067"/>
    <cellStyle name="40 % - Akzent2 3 5 12" xfId="14068"/>
    <cellStyle name="40 % - Akzent2 3 5 13" xfId="14069"/>
    <cellStyle name="40 % - Akzent2 3 5 14" xfId="14070"/>
    <cellStyle name="40 % - Akzent2 3 5 15" xfId="14071"/>
    <cellStyle name="40 % - Akzent2 3 5 16" xfId="14072"/>
    <cellStyle name="40 % - Akzent2 3 5 17" xfId="14073"/>
    <cellStyle name="40 % - Akzent2 3 5 18" xfId="14074"/>
    <cellStyle name="40 % - Akzent2 3 5 2" xfId="1344"/>
    <cellStyle name="40 % - Akzent2 3 5 2 2" xfId="5455"/>
    <cellStyle name="40 % - Akzent2 3 5 2 2 2" xfId="14075"/>
    <cellStyle name="40 % - Akzent2 3 5 2 3" xfId="14076"/>
    <cellStyle name="40 % - Akzent2 3 5 2 4" xfId="14077"/>
    <cellStyle name="40 % - Akzent2 3 5 3" xfId="1345"/>
    <cellStyle name="40 % - Akzent2 3 5 3 2" xfId="5456"/>
    <cellStyle name="40 % - Akzent2 3 5 3 3" xfId="14078"/>
    <cellStyle name="40 % - Akzent2 3 5 4" xfId="1346"/>
    <cellStyle name="40 % - Akzent2 3 5 4 2" xfId="5457"/>
    <cellStyle name="40 % - Akzent2 3 5 5" xfId="1347"/>
    <cellStyle name="40 % - Akzent2 3 5 5 2" xfId="5458"/>
    <cellStyle name="40 % - Akzent2 3 5 6" xfId="1348"/>
    <cellStyle name="40 % - Akzent2 3 5 6 2" xfId="5459"/>
    <cellStyle name="40 % - Akzent2 3 5 7" xfId="2768"/>
    <cellStyle name="40 % - Akzent2 3 5 7 2" xfId="5460"/>
    <cellStyle name="40 % - Akzent2 3 5 8" xfId="2769"/>
    <cellStyle name="40 % - Akzent2 3 5 8 2" xfId="5461"/>
    <cellStyle name="40 % - Akzent2 3 5 9" xfId="3375"/>
    <cellStyle name="40 % - Akzent2 3 5 9 2" xfId="5462"/>
    <cellStyle name="40 % - Akzent2 3 6" xfId="1349"/>
    <cellStyle name="40 % - Akzent2 3 6 2" xfId="5463"/>
    <cellStyle name="40 % - Akzent2 3 6 2 2" xfId="14079"/>
    <cellStyle name="40 % - Akzent2 3 6 3" xfId="14080"/>
    <cellStyle name="40 % - Akzent2 3 6 4" xfId="14081"/>
    <cellStyle name="40 % - Akzent2 3 6 5" xfId="14082"/>
    <cellStyle name="40 % - Akzent2 3 6 6" xfId="14083"/>
    <cellStyle name="40 % - Akzent2 3 6 7" xfId="14084"/>
    <cellStyle name="40 % - Akzent2 3 6 8" xfId="14085"/>
    <cellStyle name="40 % - Akzent2 3 7" xfId="1350"/>
    <cellStyle name="40 % - Akzent2 3 7 2" xfId="5464"/>
    <cellStyle name="40 % - Akzent2 3 7 3" xfId="14086"/>
    <cellStyle name="40 % - Akzent2 3 7 4" xfId="14087"/>
    <cellStyle name="40 % - Akzent2 3 7 5" xfId="14088"/>
    <cellStyle name="40 % - Akzent2 3 7 6" xfId="14089"/>
    <cellStyle name="40 % - Akzent2 3 7 7" xfId="14090"/>
    <cellStyle name="40 % - Akzent2 3 8" xfId="1351"/>
    <cellStyle name="40 % - Akzent2 3 8 2" xfId="5465"/>
    <cellStyle name="40 % - Akzent2 3 8 3" xfId="14091"/>
    <cellStyle name="40 % - Akzent2 3 8 4" xfId="14092"/>
    <cellStyle name="40 % - Akzent2 3 8 5" xfId="14093"/>
    <cellStyle name="40 % - Akzent2 3 9" xfId="1352"/>
    <cellStyle name="40 % - Akzent2 3 9 2" xfId="5466"/>
    <cellStyle name="40 % - Akzent2 3 9 3" xfId="14094"/>
    <cellStyle name="40 % - Akzent2 3 9 4" xfId="14095"/>
    <cellStyle name="40 % - Akzent2 3 9 5" xfId="14096"/>
    <cellStyle name="40 % - Akzent2 4" xfId="1353"/>
    <cellStyle name="40 % - Akzent2 4 10" xfId="2770"/>
    <cellStyle name="40 % - Akzent2 4 10 2" xfId="5468"/>
    <cellStyle name="40 % - Akzent2 4 11" xfId="3376"/>
    <cellStyle name="40 % - Akzent2 4 11 2" xfId="5469"/>
    <cellStyle name="40 % - Akzent2 4 12" xfId="5467"/>
    <cellStyle name="40 % - Akzent2 4 12 2" xfId="14097"/>
    <cellStyle name="40 % - Akzent2 4 13" xfId="14098"/>
    <cellStyle name="40 % - Akzent2 4 13 2" xfId="14099"/>
    <cellStyle name="40 % - Akzent2 4 14" xfId="14100"/>
    <cellStyle name="40 % - Akzent2 4 14 2" xfId="14101"/>
    <cellStyle name="40 % - Akzent2 4 15" xfId="14102"/>
    <cellStyle name="40 % - Akzent2 4 16" xfId="14103"/>
    <cellStyle name="40 % - Akzent2 4 17" xfId="14104"/>
    <cellStyle name="40 % - Akzent2 4 18" xfId="14105"/>
    <cellStyle name="40 % - Akzent2 4 2" xfId="1354"/>
    <cellStyle name="40 % - Akzent2 4 2 2" xfId="3377"/>
    <cellStyle name="40 % - Akzent2 4 2 2 2" xfId="5471"/>
    <cellStyle name="40 % - Akzent2 4 2 2 3" xfId="14106"/>
    <cellStyle name="40 % - Akzent2 4 2 3" xfId="5470"/>
    <cellStyle name="40 % - Akzent2 4 2 4" xfId="14107"/>
    <cellStyle name="40 % - Akzent2 4 2 5" xfId="14108"/>
    <cellStyle name="40 % - Akzent2 4 3" xfId="1355"/>
    <cellStyle name="40 % - Akzent2 4 3 2" xfId="5472"/>
    <cellStyle name="40 % - Akzent2 4 3 3" xfId="14109"/>
    <cellStyle name="40 % - Akzent2 4 4" xfId="1356"/>
    <cellStyle name="40 % - Akzent2 4 4 2" xfId="5473"/>
    <cellStyle name="40 % - Akzent2 4 5" xfId="1357"/>
    <cellStyle name="40 % - Akzent2 4 5 2" xfId="5474"/>
    <cellStyle name="40 % - Akzent2 4 6" xfId="1358"/>
    <cellStyle name="40 % - Akzent2 4 6 2" xfId="5475"/>
    <cellStyle name="40 % - Akzent2 4 7" xfId="2771"/>
    <cellStyle name="40 % - Akzent2 4 7 2" xfId="5476"/>
    <cellStyle name="40 % - Akzent2 4 8" xfId="2772"/>
    <cellStyle name="40 % - Akzent2 4 8 2" xfId="5477"/>
    <cellStyle name="40 % - Akzent2 4 9" xfId="2773"/>
    <cellStyle name="40 % - Akzent2 5" xfId="3378"/>
    <cellStyle name="40 % - Akzent2 5 2" xfId="5478"/>
    <cellStyle name="40 % - Akzent2 5 2 2" xfId="14110"/>
    <cellStyle name="40 % - Akzent2 5 2 2 2" xfId="14111"/>
    <cellStyle name="40 % - Akzent2 5 2 3" xfId="14112"/>
    <cellStyle name="40 % - Akzent2 5 2 4" xfId="14113"/>
    <cellStyle name="40 % - Akzent2 5 3" xfId="14114"/>
    <cellStyle name="40 % - Akzent2 5 3 2" xfId="14115"/>
    <cellStyle name="40 % - Akzent2 5 3 3" xfId="14116"/>
    <cellStyle name="40 % - Akzent2 5 4" xfId="14117"/>
    <cellStyle name="40 % - Akzent2 5 5" xfId="14118"/>
    <cellStyle name="40 % - Akzent2 5 6" xfId="14119"/>
    <cellStyle name="40 % - Akzent2 6" xfId="3379"/>
    <cellStyle name="40 % - Akzent2 6 2" xfId="5479"/>
    <cellStyle name="40 % - Akzent2 6 2 2" xfId="14120"/>
    <cellStyle name="40 % - Akzent2 6 2 2 2" xfId="14121"/>
    <cellStyle name="40 % - Akzent2 6 2 3" xfId="14122"/>
    <cellStyle name="40 % - Akzent2 6 2 4" xfId="14123"/>
    <cellStyle name="40 % - Akzent2 6 3" xfId="14124"/>
    <cellStyle name="40 % - Akzent2 6 3 2" xfId="14125"/>
    <cellStyle name="40 % - Akzent2 6 3 3" xfId="14126"/>
    <cellStyle name="40 % - Akzent2 6 4" xfId="14127"/>
    <cellStyle name="40 % - Akzent2 6 5" xfId="14128"/>
    <cellStyle name="40 % - Akzent2 6 6" xfId="14129"/>
    <cellStyle name="40 % - Akzent2 7" xfId="14130"/>
    <cellStyle name="40 % - Akzent2 7 2" xfId="14131"/>
    <cellStyle name="40 % - Akzent2 7 2 2" xfId="14132"/>
    <cellStyle name="40 % - Akzent2 7 2 2 2" xfId="14133"/>
    <cellStyle name="40 % - Akzent2 7 2 3" xfId="14134"/>
    <cellStyle name="40 % - Akzent2 7 2 4" xfId="14135"/>
    <cellStyle name="40 % - Akzent2 7 3" xfId="14136"/>
    <cellStyle name="40 % - Akzent2 7 3 2" xfId="14137"/>
    <cellStyle name="40 % - Akzent2 7 4" xfId="14138"/>
    <cellStyle name="40 % - Akzent2 7 5" xfId="14139"/>
    <cellStyle name="40 % - Akzent2 8" xfId="14140"/>
    <cellStyle name="40 % - Akzent3 2" xfId="30"/>
    <cellStyle name="40 % - Akzent3 2 10" xfId="1360"/>
    <cellStyle name="40 % - Akzent3 2 10 2" xfId="5481"/>
    <cellStyle name="40 % - Akzent3 2 10 3" xfId="14141"/>
    <cellStyle name="40 % - Akzent3 2 10 4" xfId="14142"/>
    <cellStyle name="40 % - Akzent3 2 10 5" xfId="14143"/>
    <cellStyle name="40 % - Akzent3 2 10 6" xfId="14144"/>
    <cellStyle name="40 % - Akzent3 2 11" xfId="1361"/>
    <cellStyle name="40 % - Akzent3 2 11 2" xfId="5482"/>
    <cellStyle name="40 % - Akzent3 2 11 3" xfId="14145"/>
    <cellStyle name="40 % - Akzent3 2 11 4" xfId="14146"/>
    <cellStyle name="40 % - Akzent3 2 11 5" xfId="14147"/>
    <cellStyle name="40 % - Akzent3 2 11 6" xfId="14148"/>
    <cellStyle name="40 % - Akzent3 2 12" xfId="1362"/>
    <cellStyle name="40 % - Akzent3 2 12 2" xfId="5483"/>
    <cellStyle name="40 % - Akzent3 2 12 3" xfId="14149"/>
    <cellStyle name="40 % - Akzent3 2 12 4" xfId="14150"/>
    <cellStyle name="40 % - Akzent3 2 12 5" xfId="14151"/>
    <cellStyle name="40 % - Akzent3 2 12 6" xfId="14152"/>
    <cellStyle name="40 % - Akzent3 2 13" xfId="1363"/>
    <cellStyle name="40 % - Akzent3 2 13 2" xfId="5484"/>
    <cellStyle name="40 % - Akzent3 2 13 3" xfId="14153"/>
    <cellStyle name="40 % - Akzent3 2 13 4" xfId="14154"/>
    <cellStyle name="40 % - Akzent3 2 13 5" xfId="14155"/>
    <cellStyle name="40 % - Akzent3 2 13 6" xfId="14156"/>
    <cellStyle name="40 % - Akzent3 2 14" xfId="1364"/>
    <cellStyle name="40 % - Akzent3 2 14 2" xfId="5485"/>
    <cellStyle name="40 % - Akzent3 2 14 3" xfId="14157"/>
    <cellStyle name="40 % - Akzent3 2 14 4" xfId="14158"/>
    <cellStyle name="40 % - Akzent3 2 14 5" xfId="14159"/>
    <cellStyle name="40 % - Akzent3 2 14 6" xfId="14160"/>
    <cellStyle name="40 % - Akzent3 2 15" xfId="1365"/>
    <cellStyle name="40 % - Akzent3 2 15 2" xfId="5486"/>
    <cellStyle name="40 % - Akzent3 2 15 3" xfId="14161"/>
    <cellStyle name="40 % - Akzent3 2 15 4" xfId="14162"/>
    <cellStyle name="40 % - Akzent3 2 15 5" xfId="14163"/>
    <cellStyle name="40 % - Akzent3 2 15 6" xfId="14164"/>
    <cellStyle name="40 % - Akzent3 2 16" xfId="2774"/>
    <cellStyle name="40 % - Akzent3 2 16 2" xfId="5487"/>
    <cellStyle name="40 % - Akzent3 2 16 3" xfId="14165"/>
    <cellStyle name="40 % - Akzent3 2 16 4" xfId="14166"/>
    <cellStyle name="40 % - Akzent3 2 16 5" xfId="14167"/>
    <cellStyle name="40 % - Akzent3 2 16 6" xfId="14168"/>
    <cellStyle name="40 % - Akzent3 2 17" xfId="2775"/>
    <cellStyle name="40 % - Akzent3 2 17 2" xfId="5488"/>
    <cellStyle name="40 % - Akzent3 2 17 3" xfId="14169"/>
    <cellStyle name="40 % - Akzent3 2 17 4" xfId="14170"/>
    <cellStyle name="40 % - Akzent3 2 17 5" xfId="14171"/>
    <cellStyle name="40 % - Akzent3 2 17 6" xfId="14172"/>
    <cellStyle name="40 % - Akzent3 2 18" xfId="2776"/>
    <cellStyle name="40 % - Akzent3 2 18 2" xfId="5489"/>
    <cellStyle name="40 % - Akzent3 2 18 3" xfId="14173"/>
    <cellStyle name="40 % - Akzent3 2 18 4" xfId="14174"/>
    <cellStyle name="40 % - Akzent3 2 18 5" xfId="14175"/>
    <cellStyle name="40 % - Akzent3 2 18 6" xfId="14176"/>
    <cellStyle name="40 % - Akzent3 2 19" xfId="2777"/>
    <cellStyle name="40 % - Akzent3 2 19 2" xfId="5490"/>
    <cellStyle name="40 % - Akzent3 2 19 3" xfId="14177"/>
    <cellStyle name="40 % - Akzent3 2 19 4" xfId="14178"/>
    <cellStyle name="40 % - Akzent3 2 19 5" xfId="14179"/>
    <cellStyle name="40 % - Akzent3 2 19 6" xfId="14180"/>
    <cellStyle name="40 % - Akzent3 2 2" xfId="1366"/>
    <cellStyle name="40 % - Akzent3 2 2 10" xfId="2778"/>
    <cellStyle name="40 % - Akzent3 2 2 10 2" xfId="5492"/>
    <cellStyle name="40 % - Akzent3 2 2 10 3" xfId="14181"/>
    <cellStyle name="40 % - Akzent3 2 2 10 4" xfId="14182"/>
    <cellStyle name="40 % - Akzent3 2 2 10 5" xfId="14183"/>
    <cellStyle name="40 % - Akzent3 2 2 10 6" xfId="14184"/>
    <cellStyle name="40 % - Akzent3 2 2 11" xfId="2779"/>
    <cellStyle name="40 % - Akzent3 2 2 11 2" xfId="5493"/>
    <cellStyle name="40 % - Akzent3 2 2 11 3" xfId="14185"/>
    <cellStyle name="40 % - Akzent3 2 2 11 4" xfId="14186"/>
    <cellStyle name="40 % - Akzent3 2 2 11 5" xfId="14187"/>
    <cellStyle name="40 % - Akzent3 2 2 11 6" xfId="14188"/>
    <cellStyle name="40 % - Akzent3 2 2 12" xfId="2780"/>
    <cellStyle name="40 % - Akzent3 2 2 12 2" xfId="5494"/>
    <cellStyle name="40 % - Akzent3 2 2 12 3" xfId="14189"/>
    <cellStyle name="40 % - Akzent3 2 2 12 4" xfId="14190"/>
    <cellStyle name="40 % - Akzent3 2 2 12 5" xfId="14191"/>
    <cellStyle name="40 % - Akzent3 2 2 12 6" xfId="14192"/>
    <cellStyle name="40 % - Akzent3 2 2 13" xfId="2781"/>
    <cellStyle name="40 % - Akzent3 2 2 13 2" xfId="5495"/>
    <cellStyle name="40 % - Akzent3 2 2 13 3" xfId="14193"/>
    <cellStyle name="40 % - Akzent3 2 2 13 4" xfId="14194"/>
    <cellStyle name="40 % - Akzent3 2 2 13 5" xfId="14195"/>
    <cellStyle name="40 % - Akzent3 2 2 13 6" xfId="14196"/>
    <cellStyle name="40 % - Akzent3 2 2 14" xfId="3380"/>
    <cellStyle name="40 % - Akzent3 2 2 14 2" xfId="5496"/>
    <cellStyle name="40 % - Akzent3 2 2 14 3" xfId="14197"/>
    <cellStyle name="40 % - Akzent3 2 2 14 4" xfId="14198"/>
    <cellStyle name="40 % - Akzent3 2 2 14 5" xfId="14199"/>
    <cellStyle name="40 % - Akzent3 2 2 14 6" xfId="14200"/>
    <cellStyle name="40 % - Akzent3 2 2 15" xfId="5491"/>
    <cellStyle name="40 % - Akzent3 2 2 15 2" xfId="14201"/>
    <cellStyle name="40 % - Akzent3 2 2 15 3" xfId="14202"/>
    <cellStyle name="40 % - Akzent3 2 2 15 4" xfId="14203"/>
    <cellStyle name="40 % - Akzent3 2 2 15 5" xfId="14204"/>
    <cellStyle name="40 % - Akzent3 2 2 15 6" xfId="14205"/>
    <cellStyle name="40 % - Akzent3 2 2 16" xfId="14206"/>
    <cellStyle name="40 % - Akzent3 2 2 16 2" xfId="14207"/>
    <cellStyle name="40 % - Akzent3 2 2 16 3" xfId="14208"/>
    <cellStyle name="40 % - Akzent3 2 2 16 4" xfId="14209"/>
    <cellStyle name="40 % - Akzent3 2 2 16 5" xfId="14210"/>
    <cellStyle name="40 % - Akzent3 2 2 16 6" xfId="14211"/>
    <cellStyle name="40 % - Akzent3 2 2 17" xfId="14212"/>
    <cellStyle name="40 % - Akzent3 2 2 17 2" xfId="14213"/>
    <cellStyle name="40 % - Akzent3 2 2 17 3" xfId="14214"/>
    <cellStyle name="40 % - Akzent3 2 2 17 4" xfId="14215"/>
    <cellStyle name="40 % - Akzent3 2 2 17 5" xfId="14216"/>
    <cellStyle name="40 % - Akzent3 2 2 17 6" xfId="14217"/>
    <cellStyle name="40 % - Akzent3 2 2 18" xfId="14218"/>
    <cellStyle name="40 % - Akzent3 2 2 18 2" xfId="14219"/>
    <cellStyle name="40 % - Akzent3 2 2 18 3" xfId="14220"/>
    <cellStyle name="40 % - Akzent3 2 2 18 4" xfId="14221"/>
    <cellStyle name="40 % - Akzent3 2 2 18 5" xfId="14222"/>
    <cellStyle name="40 % - Akzent3 2 2 19" xfId="14223"/>
    <cellStyle name="40 % - Akzent3 2 2 19 2" xfId="14224"/>
    <cellStyle name="40 % - Akzent3 2 2 19 3" xfId="14225"/>
    <cellStyle name="40 % - Akzent3 2 2 19 4" xfId="14226"/>
    <cellStyle name="40 % - Akzent3 2 2 19 5" xfId="14227"/>
    <cellStyle name="40 % - Akzent3 2 2 2" xfId="1367"/>
    <cellStyle name="40 % - Akzent3 2 2 2 10" xfId="2782"/>
    <cellStyle name="40 % - Akzent3 2 2 2 10 2" xfId="5498"/>
    <cellStyle name="40 % - Akzent3 2 2 2 10 3" xfId="14228"/>
    <cellStyle name="40 % - Akzent3 2 2 2 10 4" xfId="14229"/>
    <cellStyle name="40 % - Akzent3 2 2 2 10 5" xfId="14230"/>
    <cellStyle name="40 % - Akzent3 2 2 2 11" xfId="3381"/>
    <cellStyle name="40 % - Akzent3 2 2 2 11 2" xfId="5499"/>
    <cellStyle name="40 % - Akzent3 2 2 2 11 3" xfId="14231"/>
    <cellStyle name="40 % - Akzent3 2 2 2 11 4" xfId="14232"/>
    <cellStyle name="40 % - Akzent3 2 2 2 11 5" xfId="14233"/>
    <cellStyle name="40 % - Akzent3 2 2 2 12" xfId="5497"/>
    <cellStyle name="40 % - Akzent3 2 2 2 12 2" xfId="14234"/>
    <cellStyle name="40 % - Akzent3 2 2 2 12 3" xfId="14235"/>
    <cellStyle name="40 % - Akzent3 2 2 2 12 4" xfId="14236"/>
    <cellStyle name="40 % - Akzent3 2 2 2 12 5" xfId="14237"/>
    <cellStyle name="40 % - Akzent3 2 2 2 13" xfId="14238"/>
    <cellStyle name="40 % - Akzent3 2 2 2 13 2" xfId="14239"/>
    <cellStyle name="40 % - Akzent3 2 2 2 13 3" xfId="14240"/>
    <cellStyle name="40 % - Akzent3 2 2 2 13 4" xfId="14241"/>
    <cellStyle name="40 % - Akzent3 2 2 2 13 5" xfId="14242"/>
    <cellStyle name="40 % - Akzent3 2 2 2 14" xfId="14243"/>
    <cellStyle name="40 % - Akzent3 2 2 2 14 2" xfId="14244"/>
    <cellStyle name="40 % - Akzent3 2 2 2 14 3" xfId="14245"/>
    <cellStyle name="40 % - Akzent3 2 2 2 14 4" xfId="14246"/>
    <cellStyle name="40 % - Akzent3 2 2 2 15" xfId="14247"/>
    <cellStyle name="40 % - Akzent3 2 2 2 15 2" xfId="14248"/>
    <cellStyle name="40 % - Akzent3 2 2 2 16" xfId="14249"/>
    <cellStyle name="40 % - Akzent3 2 2 2 16 2" xfId="14250"/>
    <cellStyle name="40 % - Akzent3 2 2 2 17" xfId="14251"/>
    <cellStyle name="40 % - Akzent3 2 2 2 17 2" xfId="14252"/>
    <cellStyle name="40 % - Akzent3 2 2 2 18" xfId="14253"/>
    <cellStyle name="40 % - Akzent3 2 2 2 18 2" xfId="14254"/>
    <cellStyle name="40 % - Akzent3 2 2 2 19" xfId="14255"/>
    <cellStyle name="40 % - Akzent3 2 2 2 19 2" xfId="14256"/>
    <cellStyle name="40 % - Akzent3 2 2 2 2" xfId="1368"/>
    <cellStyle name="40 % - Akzent3 2 2 2 2 10" xfId="5500"/>
    <cellStyle name="40 % - Akzent3 2 2 2 2 10 2" xfId="14257"/>
    <cellStyle name="40 % - Akzent3 2 2 2 2 10 3" xfId="14258"/>
    <cellStyle name="40 % - Akzent3 2 2 2 2 10 4" xfId="14259"/>
    <cellStyle name="40 % - Akzent3 2 2 2 2 10 5" xfId="14260"/>
    <cellStyle name="40 % - Akzent3 2 2 2 2 11" xfId="14261"/>
    <cellStyle name="40 % - Akzent3 2 2 2 2 11 2" xfId="14262"/>
    <cellStyle name="40 % - Akzent3 2 2 2 2 11 3" xfId="14263"/>
    <cellStyle name="40 % - Akzent3 2 2 2 2 11 4" xfId="14264"/>
    <cellStyle name="40 % - Akzent3 2 2 2 2 12" xfId="14265"/>
    <cellStyle name="40 % - Akzent3 2 2 2 2 12 2" xfId="14266"/>
    <cellStyle name="40 % - Akzent3 2 2 2 2 13" xfId="14267"/>
    <cellStyle name="40 % - Akzent3 2 2 2 2 13 2" xfId="14268"/>
    <cellStyle name="40 % - Akzent3 2 2 2 2 14" xfId="14269"/>
    <cellStyle name="40 % - Akzent3 2 2 2 2 14 2" xfId="14270"/>
    <cellStyle name="40 % - Akzent3 2 2 2 2 15" xfId="14271"/>
    <cellStyle name="40 % - Akzent3 2 2 2 2 15 2" xfId="14272"/>
    <cellStyle name="40 % - Akzent3 2 2 2 2 16" xfId="14273"/>
    <cellStyle name="40 % - Akzent3 2 2 2 2 16 2" xfId="14274"/>
    <cellStyle name="40 % - Akzent3 2 2 2 2 17" xfId="14275"/>
    <cellStyle name="40 % - Akzent3 2 2 2 2 17 2" xfId="14276"/>
    <cellStyle name="40 % - Akzent3 2 2 2 2 18" xfId="14277"/>
    <cellStyle name="40 % - Akzent3 2 2 2 2 19" xfId="14278"/>
    <cellStyle name="40 % - Akzent3 2 2 2 2 2" xfId="1369"/>
    <cellStyle name="40 % - Akzent3 2 2 2 2 2 2" xfId="5501"/>
    <cellStyle name="40 % - Akzent3 2 2 2 2 2 2 2" xfId="14279"/>
    <cellStyle name="40 % - Akzent3 2 2 2 2 2 3" xfId="14280"/>
    <cellStyle name="40 % - Akzent3 2 2 2 2 2 4" xfId="14281"/>
    <cellStyle name="40 % - Akzent3 2 2 2 2 2 5" xfId="14282"/>
    <cellStyle name="40 % - Akzent3 2 2 2 2 2 6" xfId="14283"/>
    <cellStyle name="40 % - Akzent3 2 2 2 2 2 7" xfId="14284"/>
    <cellStyle name="40 % - Akzent3 2 2 2 2 2 8" xfId="14285"/>
    <cellStyle name="40 % - Akzent3 2 2 2 2 20" xfId="14286"/>
    <cellStyle name="40 % - Akzent3 2 2 2 2 21" xfId="14287"/>
    <cellStyle name="40 % - Akzent3 2 2 2 2 3" xfId="1370"/>
    <cellStyle name="40 % - Akzent3 2 2 2 2 3 2" xfId="5502"/>
    <cellStyle name="40 % - Akzent3 2 2 2 2 3 3" xfId="14288"/>
    <cellStyle name="40 % - Akzent3 2 2 2 2 3 4" xfId="14289"/>
    <cellStyle name="40 % - Akzent3 2 2 2 2 3 5" xfId="14290"/>
    <cellStyle name="40 % - Akzent3 2 2 2 2 3 6" xfId="14291"/>
    <cellStyle name="40 % - Akzent3 2 2 2 2 3 7" xfId="14292"/>
    <cellStyle name="40 % - Akzent3 2 2 2 2 4" xfId="1371"/>
    <cellStyle name="40 % - Akzent3 2 2 2 2 4 2" xfId="5503"/>
    <cellStyle name="40 % - Akzent3 2 2 2 2 4 3" xfId="14293"/>
    <cellStyle name="40 % - Akzent3 2 2 2 2 4 4" xfId="14294"/>
    <cellStyle name="40 % - Akzent3 2 2 2 2 4 5" xfId="14295"/>
    <cellStyle name="40 % - Akzent3 2 2 2 2 4 6" xfId="14296"/>
    <cellStyle name="40 % - Akzent3 2 2 2 2 5" xfId="1372"/>
    <cellStyle name="40 % - Akzent3 2 2 2 2 5 2" xfId="5504"/>
    <cellStyle name="40 % - Akzent3 2 2 2 2 5 3" xfId="14297"/>
    <cellStyle name="40 % - Akzent3 2 2 2 2 5 4" xfId="14298"/>
    <cellStyle name="40 % - Akzent3 2 2 2 2 5 5" xfId="14299"/>
    <cellStyle name="40 % - Akzent3 2 2 2 2 5 6" xfId="14300"/>
    <cellStyle name="40 % - Akzent3 2 2 2 2 6" xfId="1373"/>
    <cellStyle name="40 % - Akzent3 2 2 2 2 6 2" xfId="5505"/>
    <cellStyle name="40 % - Akzent3 2 2 2 2 6 3" xfId="14301"/>
    <cellStyle name="40 % - Akzent3 2 2 2 2 6 4" xfId="14302"/>
    <cellStyle name="40 % - Akzent3 2 2 2 2 6 5" xfId="14303"/>
    <cellStyle name="40 % - Akzent3 2 2 2 2 7" xfId="2783"/>
    <cellStyle name="40 % - Akzent3 2 2 2 2 7 2" xfId="5506"/>
    <cellStyle name="40 % - Akzent3 2 2 2 2 7 3" xfId="14304"/>
    <cellStyle name="40 % - Akzent3 2 2 2 2 7 4" xfId="14305"/>
    <cellStyle name="40 % - Akzent3 2 2 2 2 7 5" xfId="14306"/>
    <cellStyle name="40 % - Akzent3 2 2 2 2 8" xfId="2784"/>
    <cellStyle name="40 % - Akzent3 2 2 2 2 8 2" xfId="5507"/>
    <cellStyle name="40 % - Akzent3 2 2 2 2 8 3" xfId="14307"/>
    <cellStyle name="40 % - Akzent3 2 2 2 2 8 4" xfId="14308"/>
    <cellStyle name="40 % - Akzent3 2 2 2 2 8 5" xfId="14309"/>
    <cellStyle name="40 % - Akzent3 2 2 2 2 9" xfId="3382"/>
    <cellStyle name="40 % - Akzent3 2 2 2 2 9 2" xfId="5508"/>
    <cellStyle name="40 % - Akzent3 2 2 2 2 9 3" xfId="14310"/>
    <cellStyle name="40 % - Akzent3 2 2 2 2 9 4" xfId="14311"/>
    <cellStyle name="40 % - Akzent3 2 2 2 2 9 5" xfId="14312"/>
    <cellStyle name="40 % - Akzent3 2 2 2 20" xfId="14313"/>
    <cellStyle name="40 % - Akzent3 2 2 2 20 2" xfId="14314"/>
    <cellStyle name="40 % - Akzent3 2 2 2 21" xfId="14315"/>
    <cellStyle name="40 % - Akzent3 2 2 2 22" xfId="14316"/>
    <cellStyle name="40 % - Akzent3 2 2 2 23" xfId="14317"/>
    <cellStyle name="40 % - Akzent3 2 2 2 24" xfId="14318"/>
    <cellStyle name="40 % - Akzent3 2 2 2 3" xfId="1374"/>
    <cellStyle name="40 % - Akzent3 2 2 2 3 10" xfId="14319"/>
    <cellStyle name="40 % - Akzent3 2 2 2 3 2" xfId="5509"/>
    <cellStyle name="40 % - Akzent3 2 2 2 3 2 2" xfId="14320"/>
    <cellStyle name="40 % - Akzent3 2 2 2 3 2 3" xfId="14321"/>
    <cellStyle name="40 % - Akzent3 2 2 2 3 3" xfId="14322"/>
    <cellStyle name="40 % - Akzent3 2 2 2 3 3 2" xfId="14323"/>
    <cellStyle name="40 % - Akzent3 2 2 2 3 4" xfId="14324"/>
    <cellStyle name="40 % - Akzent3 2 2 2 3 4 2" xfId="14325"/>
    <cellStyle name="40 % - Akzent3 2 2 2 3 5" xfId="14326"/>
    <cellStyle name="40 % - Akzent3 2 2 2 3 5 2" xfId="14327"/>
    <cellStyle name="40 % - Akzent3 2 2 2 3 6" xfId="14328"/>
    <cellStyle name="40 % - Akzent3 2 2 2 3 6 2" xfId="14329"/>
    <cellStyle name="40 % - Akzent3 2 2 2 3 7" xfId="14330"/>
    <cellStyle name="40 % - Akzent3 2 2 2 3 7 2" xfId="14331"/>
    <cellStyle name="40 % - Akzent3 2 2 2 3 8" xfId="14332"/>
    <cellStyle name="40 % - Akzent3 2 2 2 3 9" xfId="14333"/>
    <cellStyle name="40 % - Akzent3 2 2 2 4" xfId="1375"/>
    <cellStyle name="40 % - Akzent3 2 2 2 4 2" xfId="5510"/>
    <cellStyle name="40 % - Akzent3 2 2 2 4 3" xfId="14334"/>
    <cellStyle name="40 % - Akzent3 2 2 2 4 4" xfId="14335"/>
    <cellStyle name="40 % - Akzent3 2 2 2 4 5" xfId="14336"/>
    <cellStyle name="40 % - Akzent3 2 2 2 4 6" xfId="14337"/>
    <cellStyle name="40 % - Akzent3 2 2 2 4 7" xfId="14338"/>
    <cellStyle name="40 % - Akzent3 2 2 2 5" xfId="1376"/>
    <cellStyle name="40 % - Akzent3 2 2 2 5 2" xfId="5511"/>
    <cellStyle name="40 % - Akzent3 2 2 2 5 3" xfId="14339"/>
    <cellStyle name="40 % - Akzent3 2 2 2 5 4" xfId="14340"/>
    <cellStyle name="40 % - Akzent3 2 2 2 5 5" xfId="14341"/>
    <cellStyle name="40 % - Akzent3 2 2 2 5 6" xfId="14342"/>
    <cellStyle name="40 % - Akzent3 2 2 2 6" xfId="1377"/>
    <cellStyle name="40 % - Akzent3 2 2 2 6 2" xfId="5512"/>
    <cellStyle name="40 % - Akzent3 2 2 2 6 3" xfId="14343"/>
    <cellStyle name="40 % - Akzent3 2 2 2 6 4" xfId="14344"/>
    <cellStyle name="40 % - Akzent3 2 2 2 6 5" xfId="14345"/>
    <cellStyle name="40 % - Akzent3 2 2 2 6 6" xfId="14346"/>
    <cellStyle name="40 % - Akzent3 2 2 2 7" xfId="1378"/>
    <cellStyle name="40 % - Akzent3 2 2 2 7 2" xfId="5513"/>
    <cellStyle name="40 % - Akzent3 2 2 2 7 3" xfId="14347"/>
    <cellStyle name="40 % - Akzent3 2 2 2 7 4" xfId="14348"/>
    <cellStyle name="40 % - Akzent3 2 2 2 7 5" xfId="14349"/>
    <cellStyle name="40 % - Akzent3 2 2 2 7 6" xfId="14350"/>
    <cellStyle name="40 % - Akzent3 2 2 2 8" xfId="2785"/>
    <cellStyle name="40 % - Akzent3 2 2 2 8 2" xfId="5514"/>
    <cellStyle name="40 % - Akzent3 2 2 2 8 3" xfId="14351"/>
    <cellStyle name="40 % - Akzent3 2 2 2 8 4" xfId="14352"/>
    <cellStyle name="40 % - Akzent3 2 2 2 8 5" xfId="14353"/>
    <cellStyle name="40 % - Akzent3 2 2 2 8 6" xfId="14354"/>
    <cellStyle name="40 % - Akzent3 2 2 2 9" xfId="2786"/>
    <cellStyle name="40 % - Akzent3 2 2 2 9 2" xfId="5515"/>
    <cellStyle name="40 % - Akzent3 2 2 2 9 3" xfId="14355"/>
    <cellStyle name="40 % - Akzent3 2 2 2 9 4" xfId="14356"/>
    <cellStyle name="40 % - Akzent3 2 2 2 9 5" xfId="14357"/>
    <cellStyle name="40 % - Akzent3 2 2 20" xfId="14358"/>
    <cellStyle name="40 % - Akzent3 2 2 20 2" xfId="14359"/>
    <cellStyle name="40 % - Akzent3 2 2 20 3" xfId="14360"/>
    <cellStyle name="40 % - Akzent3 2 2 20 4" xfId="14361"/>
    <cellStyle name="40 % - Akzent3 2 2 21" xfId="14362"/>
    <cellStyle name="40 % - Akzent3 2 2 21 2" xfId="14363"/>
    <cellStyle name="40 % - Akzent3 2 2 21 3" xfId="14364"/>
    <cellStyle name="40 % - Akzent3 2 2 21 4" xfId="14365"/>
    <cellStyle name="40 % - Akzent3 2 2 22" xfId="14366"/>
    <cellStyle name="40 % - Akzent3 2 2 22 2" xfId="14367"/>
    <cellStyle name="40 % - Akzent3 2 2 22 3" xfId="14368"/>
    <cellStyle name="40 % - Akzent3 2 2 23" xfId="14369"/>
    <cellStyle name="40 % - Akzent3 2 2 23 2" xfId="14370"/>
    <cellStyle name="40 % - Akzent3 2 2 23 3" xfId="14371"/>
    <cellStyle name="40 % - Akzent3 2 2 24" xfId="14372"/>
    <cellStyle name="40 % - Akzent3 2 2 24 2" xfId="14373"/>
    <cellStyle name="40 % - Akzent3 2 2 24 3" xfId="14374"/>
    <cellStyle name="40 % - Akzent3 2 2 25" xfId="14375"/>
    <cellStyle name="40 % - Akzent3 2 2 25 2" xfId="14376"/>
    <cellStyle name="40 % - Akzent3 2 2 26" xfId="14377"/>
    <cellStyle name="40 % - Akzent3 2 2 26 2" xfId="14378"/>
    <cellStyle name="40 % - Akzent3 2 2 27" xfId="14379"/>
    <cellStyle name="40 % - Akzent3 2 2 27 2" xfId="14380"/>
    <cellStyle name="40 % - Akzent3 2 2 28" xfId="14381"/>
    <cellStyle name="40 % - Akzent3 2 2 29" xfId="14382"/>
    <cellStyle name="40 % - Akzent3 2 2 3" xfId="1379"/>
    <cellStyle name="40 % - Akzent3 2 2 3 10" xfId="5516"/>
    <cellStyle name="40 % - Akzent3 2 2 3 10 2" xfId="14383"/>
    <cellStyle name="40 % - Akzent3 2 2 3 10 3" xfId="14384"/>
    <cellStyle name="40 % - Akzent3 2 2 3 10 4" xfId="14385"/>
    <cellStyle name="40 % - Akzent3 2 2 3 10 5" xfId="14386"/>
    <cellStyle name="40 % - Akzent3 2 2 3 11" xfId="14387"/>
    <cellStyle name="40 % - Akzent3 2 2 3 11 2" xfId="14388"/>
    <cellStyle name="40 % - Akzent3 2 2 3 11 3" xfId="14389"/>
    <cellStyle name="40 % - Akzent3 2 2 3 11 4" xfId="14390"/>
    <cellStyle name="40 % - Akzent3 2 2 3 12" xfId="14391"/>
    <cellStyle name="40 % - Akzent3 2 2 3 12 2" xfId="14392"/>
    <cellStyle name="40 % - Akzent3 2 2 3 13" xfId="14393"/>
    <cellStyle name="40 % - Akzent3 2 2 3 13 2" xfId="14394"/>
    <cellStyle name="40 % - Akzent3 2 2 3 14" xfId="14395"/>
    <cellStyle name="40 % - Akzent3 2 2 3 14 2" xfId="14396"/>
    <cellStyle name="40 % - Akzent3 2 2 3 15" xfId="14397"/>
    <cellStyle name="40 % - Akzent3 2 2 3 15 2" xfId="14398"/>
    <cellStyle name="40 % - Akzent3 2 2 3 16" xfId="14399"/>
    <cellStyle name="40 % - Akzent3 2 2 3 16 2" xfId="14400"/>
    <cellStyle name="40 % - Akzent3 2 2 3 17" xfId="14401"/>
    <cellStyle name="40 % - Akzent3 2 2 3 17 2" xfId="14402"/>
    <cellStyle name="40 % - Akzent3 2 2 3 18" xfId="14403"/>
    <cellStyle name="40 % - Akzent3 2 2 3 19" xfId="14404"/>
    <cellStyle name="40 % - Akzent3 2 2 3 2" xfId="1380"/>
    <cellStyle name="40 % - Akzent3 2 2 3 2 2" xfId="5517"/>
    <cellStyle name="40 % - Akzent3 2 2 3 2 2 2" xfId="14405"/>
    <cellStyle name="40 % - Akzent3 2 2 3 2 3" xfId="14406"/>
    <cellStyle name="40 % - Akzent3 2 2 3 2 4" xfId="14407"/>
    <cellStyle name="40 % - Akzent3 2 2 3 2 5" xfId="14408"/>
    <cellStyle name="40 % - Akzent3 2 2 3 2 6" xfId="14409"/>
    <cellStyle name="40 % - Akzent3 2 2 3 2 7" xfId="14410"/>
    <cellStyle name="40 % - Akzent3 2 2 3 2 8" xfId="14411"/>
    <cellStyle name="40 % - Akzent3 2 2 3 20" xfId="14412"/>
    <cellStyle name="40 % - Akzent3 2 2 3 21" xfId="14413"/>
    <cellStyle name="40 % - Akzent3 2 2 3 3" xfId="1381"/>
    <cellStyle name="40 % - Akzent3 2 2 3 3 2" xfId="5518"/>
    <cellStyle name="40 % - Akzent3 2 2 3 3 3" xfId="14414"/>
    <cellStyle name="40 % - Akzent3 2 2 3 3 4" xfId="14415"/>
    <cellStyle name="40 % - Akzent3 2 2 3 3 5" xfId="14416"/>
    <cellStyle name="40 % - Akzent3 2 2 3 3 6" xfId="14417"/>
    <cellStyle name="40 % - Akzent3 2 2 3 3 7" xfId="14418"/>
    <cellStyle name="40 % - Akzent3 2 2 3 4" xfId="1382"/>
    <cellStyle name="40 % - Akzent3 2 2 3 4 2" xfId="5519"/>
    <cellStyle name="40 % - Akzent3 2 2 3 4 3" xfId="14419"/>
    <cellStyle name="40 % - Akzent3 2 2 3 4 4" xfId="14420"/>
    <cellStyle name="40 % - Akzent3 2 2 3 4 5" xfId="14421"/>
    <cellStyle name="40 % - Akzent3 2 2 3 4 6" xfId="14422"/>
    <cellStyle name="40 % - Akzent3 2 2 3 5" xfId="1383"/>
    <cellStyle name="40 % - Akzent3 2 2 3 5 2" xfId="5520"/>
    <cellStyle name="40 % - Akzent3 2 2 3 5 3" xfId="14423"/>
    <cellStyle name="40 % - Akzent3 2 2 3 5 4" xfId="14424"/>
    <cellStyle name="40 % - Akzent3 2 2 3 5 5" xfId="14425"/>
    <cellStyle name="40 % - Akzent3 2 2 3 5 6" xfId="14426"/>
    <cellStyle name="40 % - Akzent3 2 2 3 6" xfId="1384"/>
    <cellStyle name="40 % - Akzent3 2 2 3 6 2" xfId="5521"/>
    <cellStyle name="40 % - Akzent3 2 2 3 6 3" xfId="14427"/>
    <cellStyle name="40 % - Akzent3 2 2 3 6 4" xfId="14428"/>
    <cellStyle name="40 % - Akzent3 2 2 3 6 5" xfId="14429"/>
    <cellStyle name="40 % - Akzent3 2 2 3 7" xfId="2787"/>
    <cellStyle name="40 % - Akzent3 2 2 3 7 2" xfId="5522"/>
    <cellStyle name="40 % - Akzent3 2 2 3 7 3" xfId="14430"/>
    <cellStyle name="40 % - Akzent3 2 2 3 7 4" xfId="14431"/>
    <cellStyle name="40 % - Akzent3 2 2 3 7 5" xfId="14432"/>
    <cellStyle name="40 % - Akzent3 2 2 3 8" xfId="2788"/>
    <cellStyle name="40 % - Akzent3 2 2 3 8 2" xfId="5523"/>
    <cellStyle name="40 % - Akzent3 2 2 3 8 3" xfId="14433"/>
    <cellStyle name="40 % - Akzent3 2 2 3 8 4" xfId="14434"/>
    <cellStyle name="40 % - Akzent3 2 2 3 8 5" xfId="14435"/>
    <cellStyle name="40 % - Akzent3 2 2 3 9" xfId="3383"/>
    <cellStyle name="40 % - Akzent3 2 2 3 9 2" xfId="5524"/>
    <cellStyle name="40 % - Akzent3 2 2 3 9 3" xfId="14436"/>
    <cellStyle name="40 % - Akzent3 2 2 3 9 4" xfId="14437"/>
    <cellStyle name="40 % - Akzent3 2 2 3 9 5" xfId="14438"/>
    <cellStyle name="40 % - Akzent3 2 2 30" xfId="14439"/>
    <cellStyle name="40 % - Akzent3 2 2 31" xfId="14440"/>
    <cellStyle name="40 % - Akzent3 2 2 32" xfId="14441"/>
    <cellStyle name="40 % - Akzent3 2 2 33" xfId="14442"/>
    <cellStyle name="40 % - Akzent3 2 2 34" xfId="14443"/>
    <cellStyle name="40 % - Akzent3 2 2 35" xfId="14444"/>
    <cellStyle name="40 % - Akzent3 2 2 4" xfId="1385"/>
    <cellStyle name="40 % - Akzent3 2 2 4 10" xfId="14445"/>
    <cellStyle name="40 % - Akzent3 2 2 4 2" xfId="5525"/>
    <cellStyle name="40 % - Akzent3 2 2 4 2 2" xfId="14446"/>
    <cellStyle name="40 % - Akzent3 2 2 4 2 3" xfId="14447"/>
    <cellStyle name="40 % - Akzent3 2 2 4 3" xfId="14448"/>
    <cellStyle name="40 % - Akzent3 2 2 4 3 2" xfId="14449"/>
    <cellStyle name="40 % - Akzent3 2 2 4 4" xfId="14450"/>
    <cellStyle name="40 % - Akzent3 2 2 4 4 2" xfId="14451"/>
    <cellStyle name="40 % - Akzent3 2 2 4 5" xfId="14452"/>
    <cellStyle name="40 % - Akzent3 2 2 4 5 2" xfId="14453"/>
    <cellStyle name="40 % - Akzent3 2 2 4 6" xfId="14454"/>
    <cellStyle name="40 % - Akzent3 2 2 4 6 2" xfId="14455"/>
    <cellStyle name="40 % - Akzent3 2 2 4 7" xfId="14456"/>
    <cellStyle name="40 % - Akzent3 2 2 4 7 2" xfId="14457"/>
    <cellStyle name="40 % - Akzent3 2 2 4 8" xfId="14458"/>
    <cellStyle name="40 % - Akzent3 2 2 4 9" xfId="14459"/>
    <cellStyle name="40 % - Akzent3 2 2 5" xfId="1386"/>
    <cellStyle name="40 % - Akzent3 2 2 5 2" xfId="5526"/>
    <cellStyle name="40 % - Akzent3 2 2 5 3" xfId="14460"/>
    <cellStyle name="40 % - Akzent3 2 2 5 4" xfId="14461"/>
    <cellStyle name="40 % - Akzent3 2 2 5 5" xfId="14462"/>
    <cellStyle name="40 % - Akzent3 2 2 5 6" xfId="14463"/>
    <cellStyle name="40 % - Akzent3 2 2 5 7" xfId="14464"/>
    <cellStyle name="40 % - Akzent3 2 2 6" xfId="1387"/>
    <cellStyle name="40 % - Akzent3 2 2 6 2" xfId="5527"/>
    <cellStyle name="40 % - Akzent3 2 2 6 3" xfId="14465"/>
    <cellStyle name="40 % - Akzent3 2 2 6 4" xfId="14466"/>
    <cellStyle name="40 % - Akzent3 2 2 6 5" xfId="14467"/>
    <cellStyle name="40 % - Akzent3 2 2 6 6" xfId="14468"/>
    <cellStyle name="40 % - Akzent3 2 2 7" xfId="1388"/>
    <cellStyle name="40 % - Akzent3 2 2 7 2" xfId="5528"/>
    <cellStyle name="40 % - Akzent3 2 2 7 3" xfId="14469"/>
    <cellStyle name="40 % - Akzent3 2 2 7 4" xfId="14470"/>
    <cellStyle name="40 % - Akzent3 2 2 7 5" xfId="14471"/>
    <cellStyle name="40 % - Akzent3 2 2 7 6" xfId="14472"/>
    <cellStyle name="40 % - Akzent3 2 2 8" xfId="1389"/>
    <cellStyle name="40 % - Akzent3 2 2 8 2" xfId="5529"/>
    <cellStyle name="40 % - Akzent3 2 2 8 3" xfId="14473"/>
    <cellStyle name="40 % - Akzent3 2 2 8 4" xfId="14474"/>
    <cellStyle name="40 % - Akzent3 2 2 8 5" xfId="14475"/>
    <cellStyle name="40 % - Akzent3 2 2 8 6" xfId="14476"/>
    <cellStyle name="40 % - Akzent3 2 2 9" xfId="1390"/>
    <cellStyle name="40 % - Akzent3 2 2 9 2" xfId="5530"/>
    <cellStyle name="40 % - Akzent3 2 2 9 3" xfId="14477"/>
    <cellStyle name="40 % - Akzent3 2 2 9 4" xfId="14478"/>
    <cellStyle name="40 % - Akzent3 2 2 9 5" xfId="14479"/>
    <cellStyle name="40 % - Akzent3 2 2 9 6" xfId="14480"/>
    <cellStyle name="40 % - Akzent3 2 20" xfId="3384"/>
    <cellStyle name="40 % - Akzent3 2 20 2" xfId="5531"/>
    <cellStyle name="40 % - Akzent3 2 20 3" xfId="14481"/>
    <cellStyle name="40 % - Akzent3 2 20 4" xfId="14482"/>
    <cellStyle name="40 % - Akzent3 2 20 5" xfId="14483"/>
    <cellStyle name="40 % - Akzent3 2 20 6" xfId="14484"/>
    <cellStyle name="40 % - Akzent3 2 21" xfId="5480"/>
    <cellStyle name="40 % - Akzent3 2 21 2" xfId="14485"/>
    <cellStyle name="40 % - Akzent3 2 21 3" xfId="14486"/>
    <cellStyle name="40 % - Akzent3 2 21 4" xfId="14487"/>
    <cellStyle name="40 % - Akzent3 2 21 5" xfId="14488"/>
    <cellStyle name="40 % - Akzent3 2 22" xfId="14489"/>
    <cellStyle name="40 % - Akzent3 2 22 2" xfId="14490"/>
    <cellStyle name="40 % - Akzent3 2 22 3" xfId="14491"/>
    <cellStyle name="40 % - Akzent3 2 22 4" xfId="14492"/>
    <cellStyle name="40 % - Akzent3 2 22 5" xfId="14493"/>
    <cellStyle name="40 % - Akzent3 2 23" xfId="14494"/>
    <cellStyle name="40 % - Akzent3 2 23 2" xfId="14495"/>
    <cellStyle name="40 % - Akzent3 2 23 3" xfId="14496"/>
    <cellStyle name="40 % - Akzent3 2 23 4" xfId="14497"/>
    <cellStyle name="40 % - Akzent3 2 23 5" xfId="14498"/>
    <cellStyle name="40 % - Akzent3 2 24" xfId="14499"/>
    <cellStyle name="40 % - Akzent3 2 24 2" xfId="14500"/>
    <cellStyle name="40 % - Akzent3 2 24 3" xfId="14501"/>
    <cellStyle name="40 % - Akzent3 2 24 4" xfId="14502"/>
    <cellStyle name="40 % - Akzent3 2 25" xfId="14503"/>
    <cellStyle name="40 % - Akzent3 2 25 2" xfId="14504"/>
    <cellStyle name="40 % - Akzent3 2 25 3" xfId="14505"/>
    <cellStyle name="40 % - Akzent3 2 25 4" xfId="14506"/>
    <cellStyle name="40 % - Akzent3 2 26" xfId="14507"/>
    <cellStyle name="40 % - Akzent3 2 26 2" xfId="14508"/>
    <cellStyle name="40 % - Akzent3 2 26 3" xfId="14509"/>
    <cellStyle name="40 % - Akzent3 2 27" xfId="14510"/>
    <cellStyle name="40 % - Akzent3 2 27 2" xfId="14511"/>
    <cellStyle name="40 % - Akzent3 2 28" xfId="14512"/>
    <cellStyle name="40 % - Akzent3 2 28 2" xfId="14513"/>
    <cellStyle name="40 % - Akzent3 2 29" xfId="14514"/>
    <cellStyle name="40 % - Akzent3 2 29 2" xfId="14515"/>
    <cellStyle name="40 % - Akzent3 2 3" xfId="1391"/>
    <cellStyle name="40 % - Akzent3 2 3 10" xfId="2789"/>
    <cellStyle name="40 % - Akzent3 2 3 10 2" xfId="5533"/>
    <cellStyle name="40 % - Akzent3 2 3 10 3" xfId="14516"/>
    <cellStyle name="40 % - Akzent3 2 3 10 4" xfId="14517"/>
    <cellStyle name="40 % - Akzent3 2 3 10 5" xfId="14518"/>
    <cellStyle name="40 % - Akzent3 2 3 11" xfId="2790"/>
    <cellStyle name="40 % - Akzent3 2 3 11 2" xfId="5534"/>
    <cellStyle name="40 % - Akzent3 2 3 11 3" xfId="14519"/>
    <cellStyle name="40 % - Akzent3 2 3 11 4" xfId="14520"/>
    <cellStyle name="40 % - Akzent3 2 3 11 5" xfId="14521"/>
    <cellStyle name="40 % - Akzent3 2 3 12" xfId="3385"/>
    <cellStyle name="40 % - Akzent3 2 3 12 2" xfId="5535"/>
    <cellStyle name="40 % - Akzent3 2 3 12 3" xfId="14522"/>
    <cellStyle name="40 % - Akzent3 2 3 12 4" xfId="14523"/>
    <cellStyle name="40 % - Akzent3 2 3 12 5" xfId="14524"/>
    <cellStyle name="40 % - Akzent3 2 3 13" xfId="5532"/>
    <cellStyle name="40 % - Akzent3 2 3 13 2" xfId="14525"/>
    <cellStyle name="40 % - Akzent3 2 3 13 3" xfId="14526"/>
    <cellStyle name="40 % - Akzent3 2 3 13 4" xfId="14527"/>
    <cellStyle name="40 % - Akzent3 2 3 13 5" xfId="14528"/>
    <cellStyle name="40 % - Akzent3 2 3 14" xfId="14529"/>
    <cellStyle name="40 % - Akzent3 2 3 14 2" xfId="14530"/>
    <cellStyle name="40 % - Akzent3 2 3 14 3" xfId="14531"/>
    <cellStyle name="40 % - Akzent3 2 3 14 4" xfId="14532"/>
    <cellStyle name="40 % - Akzent3 2 3 15" xfId="14533"/>
    <cellStyle name="40 % - Akzent3 2 3 15 2" xfId="14534"/>
    <cellStyle name="40 % - Akzent3 2 3 15 3" xfId="14535"/>
    <cellStyle name="40 % - Akzent3 2 3 16" xfId="14536"/>
    <cellStyle name="40 % - Akzent3 2 3 16 2" xfId="14537"/>
    <cellStyle name="40 % - Akzent3 2 3 17" xfId="14538"/>
    <cellStyle name="40 % - Akzent3 2 3 17 2" xfId="14539"/>
    <cellStyle name="40 % - Akzent3 2 3 18" xfId="14540"/>
    <cellStyle name="40 % - Akzent3 2 3 18 2" xfId="14541"/>
    <cellStyle name="40 % - Akzent3 2 3 19" xfId="14542"/>
    <cellStyle name="40 % - Akzent3 2 3 19 2" xfId="14543"/>
    <cellStyle name="40 % - Akzent3 2 3 2" xfId="1392"/>
    <cellStyle name="40 % - Akzent3 2 3 2 10" xfId="3386"/>
    <cellStyle name="40 % - Akzent3 2 3 2 10 2" xfId="5537"/>
    <cellStyle name="40 % - Akzent3 2 3 2 10 3" xfId="14544"/>
    <cellStyle name="40 % - Akzent3 2 3 2 10 4" xfId="14545"/>
    <cellStyle name="40 % - Akzent3 2 3 2 10 5" xfId="14546"/>
    <cellStyle name="40 % - Akzent3 2 3 2 11" xfId="5536"/>
    <cellStyle name="40 % - Akzent3 2 3 2 11 2" xfId="14547"/>
    <cellStyle name="40 % - Akzent3 2 3 2 11 3" xfId="14548"/>
    <cellStyle name="40 % - Akzent3 2 3 2 11 4" xfId="14549"/>
    <cellStyle name="40 % - Akzent3 2 3 2 12" xfId="14550"/>
    <cellStyle name="40 % - Akzent3 2 3 2 12 2" xfId="14551"/>
    <cellStyle name="40 % - Akzent3 2 3 2 12 3" xfId="14552"/>
    <cellStyle name="40 % - Akzent3 2 3 2 13" xfId="14553"/>
    <cellStyle name="40 % - Akzent3 2 3 2 13 2" xfId="14554"/>
    <cellStyle name="40 % - Akzent3 2 3 2 14" xfId="14555"/>
    <cellStyle name="40 % - Akzent3 2 3 2 14 2" xfId="14556"/>
    <cellStyle name="40 % - Akzent3 2 3 2 15" xfId="14557"/>
    <cellStyle name="40 % - Akzent3 2 3 2 15 2" xfId="14558"/>
    <cellStyle name="40 % - Akzent3 2 3 2 16" xfId="14559"/>
    <cellStyle name="40 % - Akzent3 2 3 2 16 2" xfId="14560"/>
    <cellStyle name="40 % - Akzent3 2 3 2 17" xfId="14561"/>
    <cellStyle name="40 % - Akzent3 2 3 2 17 2" xfId="14562"/>
    <cellStyle name="40 % - Akzent3 2 3 2 18" xfId="14563"/>
    <cellStyle name="40 % - Akzent3 2 3 2 18 2" xfId="14564"/>
    <cellStyle name="40 % - Akzent3 2 3 2 19" xfId="14565"/>
    <cellStyle name="40 % - Akzent3 2 3 2 2" xfId="1393"/>
    <cellStyle name="40 % - Akzent3 2 3 2 2 10" xfId="14566"/>
    <cellStyle name="40 % - Akzent3 2 3 2 2 10 2" xfId="14567"/>
    <cellStyle name="40 % - Akzent3 2 3 2 2 11" xfId="14568"/>
    <cellStyle name="40 % - Akzent3 2 3 2 2 12" xfId="14569"/>
    <cellStyle name="40 % - Akzent3 2 3 2 2 13" xfId="14570"/>
    <cellStyle name="40 % - Akzent3 2 3 2 2 14" xfId="14571"/>
    <cellStyle name="40 % - Akzent3 2 3 2 2 15" xfId="14572"/>
    <cellStyle name="40 % - Akzent3 2 3 2 2 16" xfId="14573"/>
    <cellStyle name="40 % - Akzent3 2 3 2 2 17" xfId="14574"/>
    <cellStyle name="40 % - Akzent3 2 3 2 2 2" xfId="1394"/>
    <cellStyle name="40 % - Akzent3 2 3 2 2 2 2" xfId="5539"/>
    <cellStyle name="40 % - Akzent3 2 3 2 2 2 2 2" xfId="14575"/>
    <cellStyle name="40 % - Akzent3 2 3 2 2 2 3" xfId="14576"/>
    <cellStyle name="40 % - Akzent3 2 3 2 2 2 4" xfId="14577"/>
    <cellStyle name="40 % - Akzent3 2 3 2 2 3" xfId="1395"/>
    <cellStyle name="40 % - Akzent3 2 3 2 2 3 2" xfId="5540"/>
    <cellStyle name="40 % - Akzent3 2 3 2 2 3 3" xfId="14578"/>
    <cellStyle name="40 % - Akzent3 2 3 2 2 4" xfId="1396"/>
    <cellStyle name="40 % - Akzent3 2 3 2 2 4 2" xfId="5541"/>
    <cellStyle name="40 % - Akzent3 2 3 2 2 5" xfId="1397"/>
    <cellStyle name="40 % - Akzent3 2 3 2 2 5 2" xfId="5542"/>
    <cellStyle name="40 % - Akzent3 2 3 2 2 6" xfId="2791"/>
    <cellStyle name="40 % - Akzent3 2 3 2 2 6 2" xfId="5543"/>
    <cellStyle name="40 % - Akzent3 2 3 2 2 7" xfId="2792"/>
    <cellStyle name="40 % - Akzent3 2 3 2 2 7 2" xfId="5544"/>
    <cellStyle name="40 % - Akzent3 2 3 2 2 8" xfId="3387"/>
    <cellStyle name="40 % - Akzent3 2 3 2 2 8 2" xfId="5545"/>
    <cellStyle name="40 % - Akzent3 2 3 2 2 9" xfId="5538"/>
    <cellStyle name="40 % - Akzent3 2 3 2 2 9 2" xfId="14579"/>
    <cellStyle name="40 % - Akzent3 2 3 2 20" xfId="14580"/>
    <cellStyle name="40 % - Akzent3 2 3 2 21" xfId="14581"/>
    <cellStyle name="40 % - Akzent3 2 3 2 3" xfId="1398"/>
    <cellStyle name="40 % - Akzent3 2 3 2 3 2" xfId="5546"/>
    <cellStyle name="40 % - Akzent3 2 3 2 3 2 2" xfId="14582"/>
    <cellStyle name="40 % - Akzent3 2 3 2 3 3" xfId="14583"/>
    <cellStyle name="40 % - Akzent3 2 3 2 3 4" xfId="14584"/>
    <cellStyle name="40 % - Akzent3 2 3 2 3 5" xfId="14585"/>
    <cellStyle name="40 % - Akzent3 2 3 2 3 6" xfId="14586"/>
    <cellStyle name="40 % - Akzent3 2 3 2 3 7" xfId="14587"/>
    <cellStyle name="40 % - Akzent3 2 3 2 3 8" xfId="14588"/>
    <cellStyle name="40 % - Akzent3 2 3 2 4" xfId="1399"/>
    <cellStyle name="40 % - Akzent3 2 3 2 4 2" xfId="5547"/>
    <cellStyle name="40 % - Akzent3 2 3 2 4 3" xfId="14589"/>
    <cellStyle name="40 % - Akzent3 2 3 2 4 4" xfId="14590"/>
    <cellStyle name="40 % - Akzent3 2 3 2 4 5" xfId="14591"/>
    <cellStyle name="40 % - Akzent3 2 3 2 4 6" xfId="14592"/>
    <cellStyle name="40 % - Akzent3 2 3 2 4 7" xfId="14593"/>
    <cellStyle name="40 % - Akzent3 2 3 2 5" xfId="1400"/>
    <cellStyle name="40 % - Akzent3 2 3 2 5 2" xfId="5548"/>
    <cellStyle name="40 % - Akzent3 2 3 2 5 3" xfId="14594"/>
    <cellStyle name="40 % - Akzent3 2 3 2 5 4" xfId="14595"/>
    <cellStyle name="40 % - Akzent3 2 3 2 5 5" xfId="14596"/>
    <cellStyle name="40 % - Akzent3 2 3 2 5 6" xfId="14597"/>
    <cellStyle name="40 % - Akzent3 2 3 2 6" xfId="1401"/>
    <cellStyle name="40 % - Akzent3 2 3 2 6 2" xfId="5549"/>
    <cellStyle name="40 % - Akzent3 2 3 2 6 3" xfId="14598"/>
    <cellStyle name="40 % - Akzent3 2 3 2 6 4" xfId="14599"/>
    <cellStyle name="40 % - Akzent3 2 3 2 6 5" xfId="14600"/>
    <cellStyle name="40 % - Akzent3 2 3 2 7" xfId="1402"/>
    <cellStyle name="40 % - Akzent3 2 3 2 7 2" xfId="5550"/>
    <cellStyle name="40 % - Akzent3 2 3 2 7 3" xfId="14601"/>
    <cellStyle name="40 % - Akzent3 2 3 2 7 4" xfId="14602"/>
    <cellStyle name="40 % - Akzent3 2 3 2 7 5" xfId="14603"/>
    <cellStyle name="40 % - Akzent3 2 3 2 8" xfId="2793"/>
    <cellStyle name="40 % - Akzent3 2 3 2 8 2" xfId="5551"/>
    <cellStyle name="40 % - Akzent3 2 3 2 8 3" xfId="14604"/>
    <cellStyle name="40 % - Akzent3 2 3 2 8 4" xfId="14605"/>
    <cellStyle name="40 % - Akzent3 2 3 2 8 5" xfId="14606"/>
    <cellStyle name="40 % - Akzent3 2 3 2 9" xfId="2794"/>
    <cellStyle name="40 % - Akzent3 2 3 2 9 2" xfId="5552"/>
    <cellStyle name="40 % - Akzent3 2 3 2 9 3" xfId="14607"/>
    <cellStyle name="40 % - Akzent3 2 3 2 9 4" xfId="14608"/>
    <cellStyle name="40 % - Akzent3 2 3 2 9 5" xfId="14609"/>
    <cellStyle name="40 % - Akzent3 2 3 20" xfId="14610"/>
    <cellStyle name="40 % - Akzent3 2 3 20 2" xfId="14611"/>
    <cellStyle name="40 % - Akzent3 2 3 21" xfId="14612"/>
    <cellStyle name="40 % - Akzent3 2 3 21 2" xfId="14613"/>
    <cellStyle name="40 % - Akzent3 2 3 22" xfId="14614"/>
    <cellStyle name="40 % - Akzent3 2 3 23" xfId="14615"/>
    <cellStyle name="40 % - Akzent3 2 3 24" xfId="14616"/>
    <cellStyle name="40 % - Akzent3 2 3 3" xfId="1403"/>
    <cellStyle name="40 % - Akzent3 2 3 3 10" xfId="5553"/>
    <cellStyle name="40 % - Akzent3 2 3 3 10 2" xfId="14617"/>
    <cellStyle name="40 % - Akzent3 2 3 3 11" xfId="14618"/>
    <cellStyle name="40 % - Akzent3 2 3 3 11 2" xfId="14619"/>
    <cellStyle name="40 % - Akzent3 2 3 3 12" xfId="14620"/>
    <cellStyle name="40 % - Akzent3 2 3 3 13" xfId="14621"/>
    <cellStyle name="40 % - Akzent3 2 3 3 14" xfId="14622"/>
    <cellStyle name="40 % - Akzent3 2 3 3 15" xfId="14623"/>
    <cellStyle name="40 % - Akzent3 2 3 3 16" xfId="14624"/>
    <cellStyle name="40 % - Akzent3 2 3 3 17" xfId="14625"/>
    <cellStyle name="40 % - Akzent3 2 3 3 18" xfId="14626"/>
    <cellStyle name="40 % - Akzent3 2 3 3 2" xfId="1404"/>
    <cellStyle name="40 % - Akzent3 2 3 3 2 2" xfId="5554"/>
    <cellStyle name="40 % - Akzent3 2 3 3 2 2 2" xfId="14627"/>
    <cellStyle name="40 % - Akzent3 2 3 3 2 3" xfId="14628"/>
    <cellStyle name="40 % - Akzent3 2 3 3 2 4" xfId="14629"/>
    <cellStyle name="40 % - Akzent3 2 3 3 2 5" xfId="14630"/>
    <cellStyle name="40 % - Akzent3 2 3 3 3" xfId="1405"/>
    <cellStyle name="40 % - Akzent3 2 3 3 3 2" xfId="5555"/>
    <cellStyle name="40 % - Akzent3 2 3 3 3 3" xfId="14631"/>
    <cellStyle name="40 % - Akzent3 2 3 3 3 4" xfId="14632"/>
    <cellStyle name="40 % - Akzent3 2 3 3 4" xfId="1406"/>
    <cellStyle name="40 % - Akzent3 2 3 3 4 2" xfId="5556"/>
    <cellStyle name="40 % - Akzent3 2 3 3 4 3" xfId="14633"/>
    <cellStyle name="40 % - Akzent3 2 3 3 5" xfId="1407"/>
    <cellStyle name="40 % - Akzent3 2 3 3 5 2" xfId="5557"/>
    <cellStyle name="40 % - Akzent3 2 3 3 5 3" xfId="14634"/>
    <cellStyle name="40 % - Akzent3 2 3 3 6" xfId="1408"/>
    <cellStyle name="40 % - Akzent3 2 3 3 6 2" xfId="5558"/>
    <cellStyle name="40 % - Akzent3 2 3 3 6 3" xfId="14635"/>
    <cellStyle name="40 % - Akzent3 2 3 3 7" xfId="2795"/>
    <cellStyle name="40 % - Akzent3 2 3 3 7 2" xfId="5559"/>
    <cellStyle name="40 % - Akzent3 2 3 3 7 3" xfId="14636"/>
    <cellStyle name="40 % - Akzent3 2 3 3 8" xfId="2796"/>
    <cellStyle name="40 % - Akzent3 2 3 3 8 2" xfId="5560"/>
    <cellStyle name="40 % - Akzent3 2 3 3 8 3" xfId="14637"/>
    <cellStyle name="40 % - Akzent3 2 3 3 9" xfId="3388"/>
    <cellStyle name="40 % - Akzent3 2 3 3 9 2" xfId="5561"/>
    <cellStyle name="40 % - Akzent3 2 3 3 9 3" xfId="14638"/>
    <cellStyle name="40 % - Akzent3 2 3 4" xfId="1409"/>
    <cellStyle name="40 % - Akzent3 2 3 4 2" xfId="5562"/>
    <cellStyle name="40 % - Akzent3 2 3 4 2 2" xfId="14639"/>
    <cellStyle name="40 % - Akzent3 2 3 4 3" xfId="14640"/>
    <cellStyle name="40 % - Akzent3 2 3 4 4" xfId="14641"/>
    <cellStyle name="40 % - Akzent3 2 3 4 5" xfId="14642"/>
    <cellStyle name="40 % - Akzent3 2 3 4 6" xfId="14643"/>
    <cellStyle name="40 % - Akzent3 2 3 4 7" xfId="14644"/>
    <cellStyle name="40 % - Akzent3 2 3 4 8" xfId="14645"/>
    <cellStyle name="40 % - Akzent3 2 3 5" xfId="1410"/>
    <cellStyle name="40 % - Akzent3 2 3 5 2" xfId="5563"/>
    <cellStyle name="40 % - Akzent3 2 3 5 3" xfId="14646"/>
    <cellStyle name="40 % - Akzent3 2 3 5 4" xfId="14647"/>
    <cellStyle name="40 % - Akzent3 2 3 5 5" xfId="14648"/>
    <cellStyle name="40 % - Akzent3 2 3 5 6" xfId="14649"/>
    <cellStyle name="40 % - Akzent3 2 3 5 7" xfId="14650"/>
    <cellStyle name="40 % - Akzent3 2 3 6" xfId="1411"/>
    <cellStyle name="40 % - Akzent3 2 3 6 2" xfId="5564"/>
    <cellStyle name="40 % - Akzent3 2 3 6 3" xfId="14651"/>
    <cellStyle name="40 % - Akzent3 2 3 6 4" xfId="14652"/>
    <cellStyle name="40 % - Akzent3 2 3 6 5" xfId="14653"/>
    <cellStyle name="40 % - Akzent3 2 3 6 6" xfId="14654"/>
    <cellStyle name="40 % - Akzent3 2 3 7" xfId="1412"/>
    <cellStyle name="40 % - Akzent3 2 3 7 2" xfId="5565"/>
    <cellStyle name="40 % - Akzent3 2 3 7 3" xfId="14655"/>
    <cellStyle name="40 % - Akzent3 2 3 7 4" xfId="14656"/>
    <cellStyle name="40 % - Akzent3 2 3 7 5" xfId="14657"/>
    <cellStyle name="40 % - Akzent3 2 3 7 6" xfId="14658"/>
    <cellStyle name="40 % - Akzent3 2 3 8" xfId="1413"/>
    <cellStyle name="40 % - Akzent3 2 3 8 2" xfId="5566"/>
    <cellStyle name="40 % - Akzent3 2 3 8 3" xfId="14659"/>
    <cellStyle name="40 % - Akzent3 2 3 8 4" xfId="14660"/>
    <cellStyle name="40 % - Akzent3 2 3 8 5" xfId="14661"/>
    <cellStyle name="40 % - Akzent3 2 3 8 6" xfId="14662"/>
    <cellStyle name="40 % - Akzent3 2 3 9" xfId="2797"/>
    <cellStyle name="40 % - Akzent3 2 3 9 2" xfId="5567"/>
    <cellStyle name="40 % - Akzent3 2 3 9 3" xfId="14663"/>
    <cellStyle name="40 % - Akzent3 2 3 9 4" xfId="14664"/>
    <cellStyle name="40 % - Akzent3 2 3 9 5" xfId="14665"/>
    <cellStyle name="40 % - Akzent3 2 30" xfId="14666"/>
    <cellStyle name="40 % - Akzent3 2 30 2" xfId="14667"/>
    <cellStyle name="40 % - Akzent3 2 31" xfId="14668"/>
    <cellStyle name="40 % - Akzent3 2 32" xfId="14669"/>
    <cellStyle name="40 % - Akzent3 2 33" xfId="14670"/>
    <cellStyle name="40 % - Akzent3 2 34" xfId="14671"/>
    <cellStyle name="40 % - Akzent3 2 35" xfId="14672"/>
    <cellStyle name="40 % - Akzent3 2 36" xfId="14673"/>
    <cellStyle name="40 % - Akzent3 2 37" xfId="19841"/>
    <cellStyle name="40 % - Akzent3 2 38" xfId="1359"/>
    <cellStyle name="40 % - Akzent3 2 4" xfId="1414"/>
    <cellStyle name="40 % - Akzent3 2 4 10" xfId="3389"/>
    <cellStyle name="40 % - Akzent3 2 4 10 2" xfId="5569"/>
    <cellStyle name="40 % - Akzent3 2 4 10 3" xfId="14674"/>
    <cellStyle name="40 % - Akzent3 2 4 10 4" xfId="14675"/>
    <cellStyle name="40 % - Akzent3 2 4 10 5" xfId="14676"/>
    <cellStyle name="40 % - Akzent3 2 4 11" xfId="5568"/>
    <cellStyle name="40 % - Akzent3 2 4 11 2" xfId="14677"/>
    <cellStyle name="40 % - Akzent3 2 4 11 3" xfId="14678"/>
    <cellStyle name="40 % - Akzent3 2 4 11 4" xfId="14679"/>
    <cellStyle name="40 % - Akzent3 2 4 12" xfId="14680"/>
    <cellStyle name="40 % - Akzent3 2 4 12 2" xfId="14681"/>
    <cellStyle name="40 % - Akzent3 2 4 12 3" xfId="14682"/>
    <cellStyle name="40 % - Akzent3 2 4 13" xfId="14683"/>
    <cellStyle name="40 % - Akzent3 2 4 13 2" xfId="14684"/>
    <cellStyle name="40 % - Akzent3 2 4 14" xfId="14685"/>
    <cellStyle name="40 % - Akzent3 2 4 14 2" xfId="14686"/>
    <cellStyle name="40 % - Akzent3 2 4 15" xfId="14687"/>
    <cellStyle name="40 % - Akzent3 2 4 15 2" xfId="14688"/>
    <cellStyle name="40 % - Akzent3 2 4 16" xfId="14689"/>
    <cellStyle name="40 % - Akzent3 2 4 16 2" xfId="14690"/>
    <cellStyle name="40 % - Akzent3 2 4 17" xfId="14691"/>
    <cellStyle name="40 % - Akzent3 2 4 17 2" xfId="14692"/>
    <cellStyle name="40 % - Akzent3 2 4 18" xfId="14693"/>
    <cellStyle name="40 % - Akzent3 2 4 18 2" xfId="14694"/>
    <cellStyle name="40 % - Akzent3 2 4 19" xfId="14695"/>
    <cellStyle name="40 % - Akzent3 2 4 2" xfId="1415"/>
    <cellStyle name="40 % - Akzent3 2 4 2 10" xfId="14696"/>
    <cellStyle name="40 % - Akzent3 2 4 2 10 2" xfId="14697"/>
    <cellStyle name="40 % - Akzent3 2 4 2 11" xfId="14698"/>
    <cellStyle name="40 % - Akzent3 2 4 2 12" xfId="14699"/>
    <cellStyle name="40 % - Akzent3 2 4 2 13" xfId="14700"/>
    <cellStyle name="40 % - Akzent3 2 4 2 14" xfId="14701"/>
    <cellStyle name="40 % - Akzent3 2 4 2 15" xfId="14702"/>
    <cellStyle name="40 % - Akzent3 2 4 2 16" xfId="14703"/>
    <cellStyle name="40 % - Akzent3 2 4 2 17" xfId="14704"/>
    <cellStyle name="40 % - Akzent3 2 4 2 2" xfId="1416"/>
    <cellStyle name="40 % - Akzent3 2 4 2 2 2" xfId="5571"/>
    <cellStyle name="40 % - Akzent3 2 4 2 2 2 2" xfId="14705"/>
    <cellStyle name="40 % - Akzent3 2 4 2 2 3" xfId="14706"/>
    <cellStyle name="40 % - Akzent3 2 4 2 2 4" xfId="14707"/>
    <cellStyle name="40 % - Akzent3 2 4 2 3" xfId="1417"/>
    <cellStyle name="40 % - Akzent3 2 4 2 3 2" xfId="5572"/>
    <cellStyle name="40 % - Akzent3 2 4 2 3 3" xfId="14708"/>
    <cellStyle name="40 % - Akzent3 2 4 2 4" xfId="1418"/>
    <cellStyle name="40 % - Akzent3 2 4 2 4 2" xfId="5573"/>
    <cellStyle name="40 % - Akzent3 2 4 2 5" xfId="1419"/>
    <cellStyle name="40 % - Akzent3 2 4 2 5 2" xfId="5574"/>
    <cellStyle name="40 % - Akzent3 2 4 2 6" xfId="2798"/>
    <cellStyle name="40 % - Akzent3 2 4 2 6 2" xfId="5575"/>
    <cellStyle name="40 % - Akzent3 2 4 2 7" xfId="2799"/>
    <cellStyle name="40 % - Akzent3 2 4 2 7 2" xfId="5576"/>
    <cellStyle name="40 % - Akzent3 2 4 2 8" xfId="3390"/>
    <cellStyle name="40 % - Akzent3 2 4 2 8 2" xfId="5577"/>
    <cellStyle name="40 % - Akzent3 2 4 2 9" xfId="5570"/>
    <cellStyle name="40 % - Akzent3 2 4 2 9 2" xfId="14709"/>
    <cellStyle name="40 % - Akzent3 2 4 20" xfId="14710"/>
    <cellStyle name="40 % - Akzent3 2 4 21" xfId="14711"/>
    <cellStyle name="40 % - Akzent3 2 4 3" xfId="1420"/>
    <cellStyle name="40 % - Akzent3 2 4 3 2" xfId="5578"/>
    <cellStyle name="40 % - Akzent3 2 4 3 2 2" xfId="14712"/>
    <cellStyle name="40 % - Akzent3 2 4 3 3" xfId="14713"/>
    <cellStyle name="40 % - Akzent3 2 4 3 4" xfId="14714"/>
    <cellStyle name="40 % - Akzent3 2 4 3 5" xfId="14715"/>
    <cellStyle name="40 % - Akzent3 2 4 3 6" xfId="14716"/>
    <cellStyle name="40 % - Akzent3 2 4 3 7" xfId="14717"/>
    <cellStyle name="40 % - Akzent3 2 4 3 8" xfId="14718"/>
    <cellStyle name="40 % - Akzent3 2 4 4" xfId="1421"/>
    <cellStyle name="40 % - Akzent3 2 4 4 2" xfId="5579"/>
    <cellStyle name="40 % - Akzent3 2 4 4 3" xfId="14719"/>
    <cellStyle name="40 % - Akzent3 2 4 4 4" xfId="14720"/>
    <cellStyle name="40 % - Akzent3 2 4 4 5" xfId="14721"/>
    <cellStyle name="40 % - Akzent3 2 4 4 6" xfId="14722"/>
    <cellStyle name="40 % - Akzent3 2 4 4 7" xfId="14723"/>
    <cellStyle name="40 % - Akzent3 2 4 5" xfId="1422"/>
    <cellStyle name="40 % - Akzent3 2 4 5 2" xfId="5580"/>
    <cellStyle name="40 % - Akzent3 2 4 5 3" xfId="14724"/>
    <cellStyle name="40 % - Akzent3 2 4 5 4" xfId="14725"/>
    <cellStyle name="40 % - Akzent3 2 4 5 5" xfId="14726"/>
    <cellStyle name="40 % - Akzent3 2 4 5 6" xfId="14727"/>
    <cellStyle name="40 % - Akzent3 2 4 6" xfId="1423"/>
    <cellStyle name="40 % - Akzent3 2 4 6 2" xfId="5581"/>
    <cellStyle name="40 % - Akzent3 2 4 6 3" xfId="14728"/>
    <cellStyle name="40 % - Akzent3 2 4 6 4" xfId="14729"/>
    <cellStyle name="40 % - Akzent3 2 4 6 5" xfId="14730"/>
    <cellStyle name="40 % - Akzent3 2 4 7" xfId="1424"/>
    <cellStyle name="40 % - Akzent3 2 4 7 2" xfId="5582"/>
    <cellStyle name="40 % - Akzent3 2 4 7 3" xfId="14731"/>
    <cellStyle name="40 % - Akzent3 2 4 7 4" xfId="14732"/>
    <cellStyle name="40 % - Akzent3 2 4 7 5" xfId="14733"/>
    <cellStyle name="40 % - Akzent3 2 4 8" xfId="2800"/>
    <cellStyle name="40 % - Akzent3 2 4 8 2" xfId="5583"/>
    <cellStyle name="40 % - Akzent3 2 4 8 3" xfId="14734"/>
    <cellStyle name="40 % - Akzent3 2 4 8 4" xfId="14735"/>
    <cellStyle name="40 % - Akzent3 2 4 8 5" xfId="14736"/>
    <cellStyle name="40 % - Akzent3 2 4 9" xfId="2801"/>
    <cellStyle name="40 % - Akzent3 2 4 9 2" xfId="5584"/>
    <cellStyle name="40 % - Akzent3 2 4 9 3" xfId="14737"/>
    <cellStyle name="40 % - Akzent3 2 4 9 4" xfId="14738"/>
    <cellStyle name="40 % - Akzent3 2 4 9 5" xfId="14739"/>
    <cellStyle name="40 % - Akzent3 2 5" xfId="1425"/>
    <cellStyle name="40 % - Akzent3 2 5 10" xfId="5585"/>
    <cellStyle name="40 % - Akzent3 2 5 10 2" xfId="14740"/>
    <cellStyle name="40 % - Akzent3 2 5 11" xfId="14741"/>
    <cellStyle name="40 % - Akzent3 2 5 11 2" xfId="14742"/>
    <cellStyle name="40 % - Akzent3 2 5 12" xfId="14743"/>
    <cellStyle name="40 % - Akzent3 2 5 13" xfId="14744"/>
    <cellStyle name="40 % - Akzent3 2 5 14" xfId="14745"/>
    <cellStyle name="40 % - Akzent3 2 5 15" xfId="14746"/>
    <cellStyle name="40 % - Akzent3 2 5 16" xfId="14747"/>
    <cellStyle name="40 % - Akzent3 2 5 17" xfId="14748"/>
    <cellStyle name="40 % - Akzent3 2 5 18" xfId="14749"/>
    <cellStyle name="40 % - Akzent3 2 5 2" xfId="1426"/>
    <cellStyle name="40 % - Akzent3 2 5 2 2" xfId="5586"/>
    <cellStyle name="40 % - Akzent3 2 5 2 2 2" xfId="14750"/>
    <cellStyle name="40 % - Akzent3 2 5 2 3" xfId="14751"/>
    <cellStyle name="40 % - Akzent3 2 5 2 4" xfId="14752"/>
    <cellStyle name="40 % - Akzent3 2 5 2 5" xfId="14753"/>
    <cellStyle name="40 % - Akzent3 2 5 3" xfId="1427"/>
    <cellStyle name="40 % - Akzent3 2 5 3 2" xfId="5587"/>
    <cellStyle name="40 % - Akzent3 2 5 3 3" xfId="14754"/>
    <cellStyle name="40 % - Akzent3 2 5 3 4" xfId="14755"/>
    <cellStyle name="40 % - Akzent3 2 5 4" xfId="1428"/>
    <cellStyle name="40 % - Akzent3 2 5 4 2" xfId="5588"/>
    <cellStyle name="40 % - Akzent3 2 5 4 3" xfId="14756"/>
    <cellStyle name="40 % - Akzent3 2 5 5" xfId="1429"/>
    <cellStyle name="40 % - Akzent3 2 5 5 2" xfId="5589"/>
    <cellStyle name="40 % - Akzent3 2 5 5 3" xfId="14757"/>
    <cellStyle name="40 % - Akzent3 2 5 6" xfId="1430"/>
    <cellStyle name="40 % - Akzent3 2 5 6 2" xfId="5590"/>
    <cellStyle name="40 % - Akzent3 2 5 6 3" xfId="14758"/>
    <cellStyle name="40 % - Akzent3 2 5 7" xfId="2802"/>
    <cellStyle name="40 % - Akzent3 2 5 7 2" xfId="5591"/>
    <cellStyle name="40 % - Akzent3 2 5 7 3" xfId="14759"/>
    <cellStyle name="40 % - Akzent3 2 5 8" xfId="2803"/>
    <cellStyle name="40 % - Akzent3 2 5 8 2" xfId="5592"/>
    <cellStyle name="40 % - Akzent3 2 5 8 3" xfId="14760"/>
    <cellStyle name="40 % - Akzent3 2 5 9" xfId="3391"/>
    <cellStyle name="40 % - Akzent3 2 5 9 2" xfId="5593"/>
    <cellStyle name="40 % - Akzent3 2 5 9 3" xfId="14761"/>
    <cellStyle name="40 % - Akzent3 2 6" xfId="1431"/>
    <cellStyle name="40 % - Akzent3 2 6 2" xfId="5594"/>
    <cellStyle name="40 % - Akzent3 2 6 2 2" xfId="14762"/>
    <cellStyle name="40 % - Akzent3 2 6 3" xfId="14763"/>
    <cellStyle name="40 % - Akzent3 2 6 4" xfId="14764"/>
    <cellStyle name="40 % - Akzent3 2 6 5" xfId="14765"/>
    <cellStyle name="40 % - Akzent3 2 6 6" xfId="14766"/>
    <cellStyle name="40 % - Akzent3 2 6 7" xfId="14767"/>
    <cellStyle name="40 % - Akzent3 2 6 8" xfId="14768"/>
    <cellStyle name="40 % - Akzent3 2 7" xfId="1432"/>
    <cellStyle name="40 % - Akzent3 2 7 2" xfId="5595"/>
    <cellStyle name="40 % - Akzent3 2 7 3" xfId="14769"/>
    <cellStyle name="40 % - Akzent3 2 7 4" xfId="14770"/>
    <cellStyle name="40 % - Akzent3 2 7 5" xfId="14771"/>
    <cellStyle name="40 % - Akzent3 2 7 6" xfId="14772"/>
    <cellStyle name="40 % - Akzent3 2 7 7" xfId="14773"/>
    <cellStyle name="40 % - Akzent3 2 8" xfId="1433"/>
    <cellStyle name="40 % - Akzent3 2 8 2" xfId="5596"/>
    <cellStyle name="40 % - Akzent3 2 8 3" xfId="14774"/>
    <cellStyle name="40 % - Akzent3 2 8 4" xfId="14775"/>
    <cellStyle name="40 % - Akzent3 2 8 5" xfId="14776"/>
    <cellStyle name="40 % - Akzent3 2 8 6" xfId="14777"/>
    <cellStyle name="40 % - Akzent3 2 9" xfId="1434"/>
    <cellStyle name="40 % - Akzent3 2 9 2" xfId="5597"/>
    <cellStyle name="40 % - Akzent3 2 9 3" xfId="14778"/>
    <cellStyle name="40 % - Akzent3 2 9 4" xfId="14779"/>
    <cellStyle name="40 % - Akzent3 2 9 5" xfId="14780"/>
    <cellStyle name="40 % - Akzent3 2 9 6" xfId="14781"/>
    <cellStyle name="40 % - Akzent3 3" xfId="1435"/>
    <cellStyle name="40 % - Akzent3 3 10" xfId="1436"/>
    <cellStyle name="40 % - Akzent3 3 10 2" xfId="5599"/>
    <cellStyle name="40 % - Akzent3 3 10 3" xfId="14782"/>
    <cellStyle name="40 % - Akzent3 3 10 4" xfId="14783"/>
    <cellStyle name="40 % - Akzent3 3 10 5" xfId="14784"/>
    <cellStyle name="40 % - Akzent3 3 11" xfId="1437"/>
    <cellStyle name="40 % - Akzent3 3 11 2" xfId="5600"/>
    <cellStyle name="40 % - Akzent3 3 11 3" xfId="14785"/>
    <cellStyle name="40 % - Akzent3 3 11 4" xfId="14786"/>
    <cellStyle name="40 % - Akzent3 3 11 5" xfId="14787"/>
    <cellStyle name="40 % - Akzent3 3 12" xfId="1438"/>
    <cellStyle name="40 % - Akzent3 3 12 2" xfId="5601"/>
    <cellStyle name="40 % - Akzent3 3 12 3" xfId="14788"/>
    <cellStyle name="40 % - Akzent3 3 12 4" xfId="14789"/>
    <cellStyle name="40 % - Akzent3 3 12 5" xfId="14790"/>
    <cellStyle name="40 % - Akzent3 3 13" xfId="2804"/>
    <cellStyle name="40 % - Akzent3 3 13 2" xfId="5602"/>
    <cellStyle name="40 % - Akzent3 3 13 3" xfId="14791"/>
    <cellStyle name="40 % - Akzent3 3 13 4" xfId="14792"/>
    <cellStyle name="40 % - Akzent3 3 14" xfId="2805"/>
    <cellStyle name="40 % - Akzent3 3 14 2" xfId="5603"/>
    <cellStyle name="40 % - Akzent3 3 14 3" xfId="14793"/>
    <cellStyle name="40 % - Akzent3 3 15" xfId="2806"/>
    <cellStyle name="40 % - Akzent3 3 15 2" xfId="5604"/>
    <cellStyle name="40 % - Akzent3 3 15 3" xfId="14794"/>
    <cellStyle name="40 % - Akzent3 3 16" xfId="2807"/>
    <cellStyle name="40 % - Akzent3 3 16 2" xfId="5605"/>
    <cellStyle name="40 % - Akzent3 3 16 3" xfId="14795"/>
    <cellStyle name="40 % - Akzent3 3 17" xfId="3392"/>
    <cellStyle name="40 % - Akzent3 3 17 2" xfId="5606"/>
    <cellStyle name="40 % - Akzent3 3 17 3" xfId="14796"/>
    <cellStyle name="40 % - Akzent3 3 18" xfId="5598"/>
    <cellStyle name="40 % - Akzent3 3 18 2" xfId="14797"/>
    <cellStyle name="40 % - Akzent3 3 18 3" xfId="14798"/>
    <cellStyle name="40 % - Akzent3 3 19" xfId="14799"/>
    <cellStyle name="40 % - Akzent3 3 19 2" xfId="14800"/>
    <cellStyle name="40 % - Akzent3 3 19 3" xfId="14801"/>
    <cellStyle name="40 % - Akzent3 3 2" xfId="1439"/>
    <cellStyle name="40 % - Akzent3 3 2 10" xfId="2808"/>
    <cellStyle name="40 % - Akzent3 3 2 10 2" xfId="5608"/>
    <cellStyle name="40 % - Akzent3 3 2 10 3" xfId="14802"/>
    <cellStyle name="40 % - Akzent3 3 2 10 4" xfId="14803"/>
    <cellStyle name="40 % - Akzent3 3 2 10 5" xfId="14804"/>
    <cellStyle name="40 % - Akzent3 3 2 11" xfId="2809"/>
    <cellStyle name="40 % - Akzent3 3 2 11 2" xfId="5609"/>
    <cellStyle name="40 % - Akzent3 3 2 11 3" xfId="14805"/>
    <cellStyle name="40 % - Akzent3 3 2 11 4" xfId="14806"/>
    <cellStyle name="40 % - Akzent3 3 2 12" xfId="2810"/>
    <cellStyle name="40 % - Akzent3 3 2 12 2" xfId="5610"/>
    <cellStyle name="40 % - Akzent3 3 2 12 3" xfId="14807"/>
    <cellStyle name="40 % - Akzent3 3 2 13" xfId="2811"/>
    <cellStyle name="40 % - Akzent3 3 2 13 2" xfId="5611"/>
    <cellStyle name="40 % - Akzent3 3 2 13 3" xfId="14808"/>
    <cellStyle name="40 % - Akzent3 3 2 14" xfId="3393"/>
    <cellStyle name="40 % - Akzent3 3 2 14 2" xfId="5612"/>
    <cellStyle name="40 % - Akzent3 3 2 14 3" xfId="14809"/>
    <cellStyle name="40 % - Akzent3 3 2 15" xfId="5607"/>
    <cellStyle name="40 % - Akzent3 3 2 15 2" xfId="14810"/>
    <cellStyle name="40 % - Akzent3 3 2 15 3" xfId="14811"/>
    <cellStyle name="40 % - Akzent3 3 2 16" xfId="14812"/>
    <cellStyle name="40 % - Akzent3 3 2 16 2" xfId="14813"/>
    <cellStyle name="40 % - Akzent3 3 2 16 3" xfId="14814"/>
    <cellStyle name="40 % - Akzent3 3 2 17" xfId="14815"/>
    <cellStyle name="40 % - Akzent3 3 2 17 2" xfId="14816"/>
    <cellStyle name="40 % - Akzent3 3 2 17 3" xfId="14817"/>
    <cellStyle name="40 % - Akzent3 3 2 18" xfId="14818"/>
    <cellStyle name="40 % - Akzent3 3 2 18 2" xfId="14819"/>
    <cellStyle name="40 % - Akzent3 3 2 19" xfId="14820"/>
    <cellStyle name="40 % - Akzent3 3 2 19 2" xfId="14821"/>
    <cellStyle name="40 % - Akzent3 3 2 2" xfId="1440"/>
    <cellStyle name="40 % - Akzent3 3 2 2 10" xfId="2812"/>
    <cellStyle name="40 % - Akzent3 3 2 2 10 2" xfId="5614"/>
    <cellStyle name="40 % - Akzent3 3 2 2 11" xfId="3394"/>
    <cellStyle name="40 % - Akzent3 3 2 2 11 2" xfId="5615"/>
    <cellStyle name="40 % - Akzent3 3 2 2 12" xfId="5613"/>
    <cellStyle name="40 % - Akzent3 3 2 2 12 2" xfId="14822"/>
    <cellStyle name="40 % - Akzent3 3 2 2 13" xfId="14823"/>
    <cellStyle name="40 % - Akzent3 3 2 2 13 2" xfId="14824"/>
    <cellStyle name="40 % - Akzent3 3 2 2 14" xfId="14825"/>
    <cellStyle name="40 % - Akzent3 3 2 2 14 2" xfId="14826"/>
    <cellStyle name="40 % - Akzent3 3 2 2 15" xfId="14827"/>
    <cellStyle name="40 % - Akzent3 3 2 2 16" xfId="14828"/>
    <cellStyle name="40 % - Akzent3 3 2 2 17" xfId="14829"/>
    <cellStyle name="40 % - Akzent3 3 2 2 18" xfId="14830"/>
    <cellStyle name="40 % - Akzent3 3 2 2 19" xfId="14831"/>
    <cellStyle name="40 % - Akzent3 3 2 2 2" xfId="1441"/>
    <cellStyle name="40 % - Akzent3 3 2 2 2 10" xfId="14832"/>
    <cellStyle name="40 % - Akzent3 3 2 2 2 10 2" xfId="14833"/>
    <cellStyle name="40 % - Akzent3 3 2 2 2 11" xfId="14834"/>
    <cellStyle name="40 % - Akzent3 3 2 2 2 12" xfId="14835"/>
    <cellStyle name="40 % - Akzent3 3 2 2 2 13" xfId="14836"/>
    <cellStyle name="40 % - Akzent3 3 2 2 2 2" xfId="1442"/>
    <cellStyle name="40 % - Akzent3 3 2 2 2 2 2" xfId="5617"/>
    <cellStyle name="40 % - Akzent3 3 2 2 2 2 2 2" xfId="14837"/>
    <cellStyle name="40 % - Akzent3 3 2 2 2 2 3" xfId="14838"/>
    <cellStyle name="40 % - Akzent3 3 2 2 2 2 4" xfId="14839"/>
    <cellStyle name="40 % - Akzent3 3 2 2 2 3" xfId="1443"/>
    <cellStyle name="40 % - Akzent3 3 2 2 2 3 2" xfId="5618"/>
    <cellStyle name="40 % - Akzent3 3 2 2 2 3 3" xfId="14840"/>
    <cellStyle name="40 % - Akzent3 3 2 2 2 4" xfId="1444"/>
    <cellStyle name="40 % - Akzent3 3 2 2 2 4 2" xfId="5619"/>
    <cellStyle name="40 % - Akzent3 3 2 2 2 5" xfId="1445"/>
    <cellStyle name="40 % - Akzent3 3 2 2 2 5 2" xfId="5620"/>
    <cellStyle name="40 % - Akzent3 3 2 2 2 6" xfId="2813"/>
    <cellStyle name="40 % - Akzent3 3 2 2 2 6 2" xfId="5621"/>
    <cellStyle name="40 % - Akzent3 3 2 2 2 7" xfId="2814"/>
    <cellStyle name="40 % - Akzent3 3 2 2 2 7 2" xfId="5622"/>
    <cellStyle name="40 % - Akzent3 3 2 2 2 8" xfId="3395"/>
    <cellStyle name="40 % - Akzent3 3 2 2 2 8 2" xfId="5623"/>
    <cellStyle name="40 % - Akzent3 3 2 2 2 9" xfId="5616"/>
    <cellStyle name="40 % - Akzent3 3 2 2 2 9 2" xfId="14841"/>
    <cellStyle name="40 % - Akzent3 3 2 2 20" xfId="14842"/>
    <cellStyle name="40 % - Akzent3 3 2 2 21" xfId="14843"/>
    <cellStyle name="40 % - Akzent3 3 2 2 3" xfId="1446"/>
    <cellStyle name="40 % - Akzent3 3 2 2 3 2" xfId="5624"/>
    <cellStyle name="40 % - Akzent3 3 2 2 3 2 2" xfId="14844"/>
    <cellStyle name="40 % - Akzent3 3 2 2 3 3" xfId="14845"/>
    <cellStyle name="40 % - Akzent3 3 2 2 3 4" xfId="14846"/>
    <cellStyle name="40 % - Akzent3 3 2 2 4" xfId="1447"/>
    <cellStyle name="40 % - Akzent3 3 2 2 4 2" xfId="5625"/>
    <cellStyle name="40 % - Akzent3 3 2 2 4 3" xfId="14847"/>
    <cellStyle name="40 % - Akzent3 3 2 2 5" xfId="1448"/>
    <cellStyle name="40 % - Akzent3 3 2 2 5 2" xfId="5626"/>
    <cellStyle name="40 % - Akzent3 3 2 2 6" xfId="1449"/>
    <cellStyle name="40 % - Akzent3 3 2 2 6 2" xfId="5627"/>
    <cellStyle name="40 % - Akzent3 3 2 2 7" xfId="1450"/>
    <cellStyle name="40 % - Akzent3 3 2 2 7 2" xfId="5628"/>
    <cellStyle name="40 % - Akzent3 3 2 2 8" xfId="2815"/>
    <cellStyle name="40 % - Akzent3 3 2 2 8 2" xfId="5629"/>
    <cellStyle name="40 % - Akzent3 3 2 2 9" xfId="2816"/>
    <cellStyle name="40 % - Akzent3 3 2 2 9 2" xfId="5630"/>
    <cellStyle name="40 % - Akzent3 3 2 20" xfId="14848"/>
    <cellStyle name="40 % - Akzent3 3 2 20 2" xfId="14849"/>
    <cellStyle name="40 % - Akzent3 3 2 21" xfId="14850"/>
    <cellStyle name="40 % - Akzent3 3 2 22" xfId="14851"/>
    <cellStyle name="40 % - Akzent3 3 2 23" xfId="14852"/>
    <cellStyle name="40 % - Akzent3 3 2 24" xfId="14853"/>
    <cellStyle name="40 % - Akzent3 3 2 25" xfId="14854"/>
    <cellStyle name="40 % - Akzent3 3 2 3" xfId="1451"/>
    <cellStyle name="40 % - Akzent3 3 2 3 10" xfId="14855"/>
    <cellStyle name="40 % - Akzent3 3 2 3 10 2" xfId="14856"/>
    <cellStyle name="40 % - Akzent3 3 2 3 11" xfId="14857"/>
    <cellStyle name="40 % - Akzent3 3 2 3 12" xfId="14858"/>
    <cellStyle name="40 % - Akzent3 3 2 3 13" xfId="14859"/>
    <cellStyle name="40 % - Akzent3 3 2 3 14" xfId="14860"/>
    <cellStyle name="40 % - Akzent3 3 2 3 15" xfId="14861"/>
    <cellStyle name="40 % - Akzent3 3 2 3 16" xfId="14862"/>
    <cellStyle name="40 % - Akzent3 3 2 3 17" xfId="14863"/>
    <cellStyle name="40 % - Akzent3 3 2 3 2" xfId="1452"/>
    <cellStyle name="40 % - Akzent3 3 2 3 2 2" xfId="5632"/>
    <cellStyle name="40 % - Akzent3 3 2 3 2 2 2" xfId="14864"/>
    <cellStyle name="40 % - Akzent3 3 2 3 2 3" xfId="14865"/>
    <cellStyle name="40 % - Akzent3 3 2 3 2 4" xfId="14866"/>
    <cellStyle name="40 % - Akzent3 3 2 3 3" xfId="1453"/>
    <cellStyle name="40 % - Akzent3 3 2 3 3 2" xfId="5633"/>
    <cellStyle name="40 % - Akzent3 3 2 3 3 3" xfId="14867"/>
    <cellStyle name="40 % - Akzent3 3 2 3 4" xfId="1454"/>
    <cellStyle name="40 % - Akzent3 3 2 3 4 2" xfId="5634"/>
    <cellStyle name="40 % - Akzent3 3 2 3 5" xfId="1455"/>
    <cellStyle name="40 % - Akzent3 3 2 3 5 2" xfId="5635"/>
    <cellStyle name="40 % - Akzent3 3 2 3 6" xfId="2817"/>
    <cellStyle name="40 % - Akzent3 3 2 3 6 2" xfId="5636"/>
    <cellStyle name="40 % - Akzent3 3 2 3 7" xfId="2818"/>
    <cellStyle name="40 % - Akzent3 3 2 3 7 2" xfId="5637"/>
    <cellStyle name="40 % - Akzent3 3 2 3 8" xfId="3396"/>
    <cellStyle name="40 % - Akzent3 3 2 3 8 2" xfId="5638"/>
    <cellStyle name="40 % - Akzent3 3 2 3 9" xfId="5631"/>
    <cellStyle name="40 % - Akzent3 3 2 3 9 2" xfId="14868"/>
    <cellStyle name="40 % - Akzent3 3 2 4" xfId="1456"/>
    <cellStyle name="40 % - Akzent3 3 2 4 2" xfId="5639"/>
    <cellStyle name="40 % - Akzent3 3 2 4 2 2" xfId="14869"/>
    <cellStyle name="40 % - Akzent3 3 2 4 3" xfId="14870"/>
    <cellStyle name="40 % - Akzent3 3 2 4 4" xfId="14871"/>
    <cellStyle name="40 % - Akzent3 3 2 4 5" xfId="14872"/>
    <cellStyle name="40 % - Akzent3 3 2 4 6" xfId="14873"/>
    <cellStyle name="40 % - Akzent3 3 2 4 7" xfId="14874"/>
    <cellStyle name="40 % - Akzent3 3 2 4 8" xfId="14875"/>
    <cellStyle name="40 % - Akzent3 3 2 5" xfId="1457"/>
    <cellStyle name="40 % - Akzent3 3 2 5 2" xfId="5640"/>
    <cellStyle name="40 % - Akzent3 3 2 5 3" xfId="14876"/>
    <cellStyle name="40 % - Akzent3 3 2 5 4" xfId="14877"/>
    <cellStyle name="40 % - Akzent3 3 2 5 5" xfId="14878"/>
    <cellStyle name="40 % - Akzent3 3 2 5 6" xfId="14879"/>
    <cellStyle name="40 % - Akzent3 3 2 5 7" xfId="14880"/>
    <cellStyle name="40 % - Akzent3 3 2 6" xfId="1458"/>
    <cellStyle name="40 % - Akzent3 3 2 6 2" xfId="5641"/>
    <cellStyle name="40 % - Akzent3 3 2 6 3" xfId="14881"/>
    <cellStyle name="40 % - Akzent3 3 2 6 4" xfId="14882"/>
    <cellStyle name="40 % - Akzent3 3 2 6 5" xfId="14883"/>
    <cellStyle name="40 % - Akzent3 3 2 7" xfId="1459"/>
    <cellStyle name="40 % - Akzent3 3 2 7 2" xfId="5642"/>
    <cellStyle name="40 % - Akzent3 3 2 7 3" xfId="14884"/>
    <cellStyle name="40 % - Akzent3 3 2 7 4" xfId="14885"/>
    <cellStyle name="40 % - Akzent3 3 2 7 5" xfId="14886"/>
    <cellStyle name="40 % - Akzent3 3 2 8" xfId="1460"/>
    <cellStyle name="40 % - Akzent3 3 2 8 2" xfId="5643"/>
    <cellStyle name="40 % - Akzent3 3 2 8 3" xfId="14887"/>
    <cellStyle name="40 % - Akzent3 3 2 8 4" xfId="14888"/>
    <cellStyle name="40 % - Akzent3 3 2 8 5" xfId="14889"/>
    <cellStyle name="40 % - Akzent3 3 2 9" xfId="1461"/>
    <cellStyle name="40 % - Akzent3 3 2 9 2" xfId="5644"/>
    <cellStyle name="40 % - Akzent3 3 2 9 3" xfId="14890"/>
    <cellStyle name="40 % - Akzent3 3 2 9 4" xfId="14891"/>
    <cellStyle name="40 % - Akzent3 3 2 9 5" xfId="14892"/>
    <cellStyle name="40 % - Akzent3 3 20" xfId="14893"/>
    <cellStyle name="40 % - Akzent3 3 20 2" xfId="14894"/>
    <cellStyle name="40 % - Akzent3 3 20 3" xfId="14895"/>
    <cellStyle name="40 % - Akzent3 3 21" xfId="14896"/>
    <cellStyle name="40 % - Akzent3 3 21 2" xfId="14897"/>
    <cellStyle name="40 % - Akzent3 3 22" xfId="14898"/>
    <cellStyle name="40 % - Akzent3 3 22 2" xfId="14899"/>
    <cellStyle name="40 % - Akzent3 3 23" xfId="14900"/>
    <cellStyle name="40 % - Akzent3 3 24" xfId="14901"/>
    <cellStyle name="40 % - Akzent3 3 25" xfId="14902"/>
    <cellStyle name="40 % - Akzent3 3 26" xfId="14903"/>
    <cellStyle name="40 % - Akzent3 3 27" xfId="14904"/>
    <cellStyle name="40 % - Akzent3 3 28" xfId="14905"/>
    <cellStyle name="40 % - Akzent3 3 3" xfId="1462"/>
    <cellStyle name="40 % - Akzent3 3 3 10" xfId="2819"/>
    <cellStyle name="40 % - Akzent3 3 3 10 2" xfId="5646"/>
    <cellStyle name="40 % - Akzent3 3 3 11" xfId="2820"/>
    <cellStyle name="40 % - Akzent3 3 3 11 2" xfId="5647"/>
    <cellStyle name="40 % - Akzent3 3 3 12" xfId="3397"/>
    <cellStyle name="40 % - Akzent3 3 3 12 2" xfId="5648"/>
    <cellStyle name="40 % - Akzent3 3 3 13" xfId="5645"/>
    <cellStyle name="40 % - Akzent3 3 3 13 2" xfId="14906"/>
    <cellStyle name="40 % - Akzent3 3 3 14" xfId="14907"/>
    <cellStyle name="40 % - Akzent3 3 3 14 2" xfId="14908"/>
    <cellStyle name="40 % - Akzent3 3 3 15" xfId="14909"/>
    <cellStyle name="40 % - Akzent3 3 3 15 2" xfId="14910"/>
    <cellStyle name="40 % - Akzent3 3 3 16" xfId="14911"/>
    <cellStyle name="40 % - Akzent3 3 3 17" xfId="14912"/>
    <cellStyle name="40 % - Akzent3 3 3 18" xfId="14913"/>
    <cellStyle name="40 % - Akzent3 3 3 19" xfId="14914"/>
    <cellStyle name="40 % - Akzent3 3 3 2" xfId="1463"/>
    <cellStyle name="40 % - Akzent3 3 3 2 10" xfId="3398"/>
    <cellStyle name="40 % - Akzent3 3 3 2 10 2" xfId="5650"/>
    <cellStyle name="40 % - Akzent3 3 3 2 11" xfId="5649"/>
    <cellStyle name="40 % - Akzent3 3 3 2 11 2" xfId="14915"/>
    <cellStyle name="40 % - Akzent3 3 3 2 12" xfId="14916"/>
    <cellStyle name="40 % - Akzent3 3 3 2 12 2" xfId="14917"/>
    <cellStyle name="40 % - Akzent3 3 3 2 13" xfId="14918"/>
    <cellStyle name="40 % - Akzent3 3 3 2 14" xfId="14919"/>
    <cellStyle name="40 % - Akzent3 3 3 2 15" xfId="14920"/>
    <cellStyle name="40 % - Akzent3 3 3 2 16" xfId="14921"/>
    <cellStyle name="40 % - Akzent3 3 3 2 2" xfId="1464"/>
    <cellStyle name="40 % - Akzent3 3 3 2 2 10" xfId="14922"/>
    <cellStyle name="40 % - Akzent3 3 3 2 2 10 2" xfId="14923"/>
    <cellStyle name="40 % - Akzent3 3 3 2 2 11" xfId="14924"/>
    <cellStyle name="40 % - Akzent3 3 3 2 2 12" xfId="14925"/>
    <cellStyle name="40 % - Akzent3 3 3 2 2 13" xfId="14926"/>
    <cellStyle name="40 % - Akzent3 3 3 2 2 2" xfId="1465"/>
    <cellStyle name="40 % - Akzent3 3 3 2 2 2 2" xfId="5652"/>
    <cellStyle name="40 % - Akzent3 3 3 2 2 2 2 2" xfId="14927"/>
    <cellStyle name="40 % - Akzent3 3 3 2 2 2 3" xfId="14928"/>
    <cellStyle name="40 % - Akzent3 3 3 2 2 2 4" xfId="14929"/>
    <cellStyle name="40 % - Akzent3 3 3 2 2 3" xfId="1466"/>
    <cellStyle name="40 % - Akzent3 3 3 2 2 3 2" xfId="5653"/>
    <cellStyle name="40 % - Akzent3 3 3 2 2 3 3" xfId="14930"/>
    <cellStyle name="40 % - Akzent3 3 3 2 2 4" xfId="1467"/>
    <cellStyle name="40 % - Akzent3 3 3 2 2 4 2" xfId="5654"/>
    <cellStyle name="40 % - Akzent3 3 3 2 2 5" xfId="1468"/>
    <cellStyle name="40 % - Akzent3 3 3 2 2 5 2" xfId="5655"/>
    <cellStyle name="40 % - Akzent3 3 3 2 2 6" xfId="2821"/>
    <cellStyle name="40 % - Akzent3 3 3 2 2 6 2" xfId="5656"/>
    <cellStyle name="40 % - Akzent3 3 3 2 2 7" xfId="2822"/>
    <cellStyle name="40 % - Akzent3 3 3 2 2 7 2" xfId="5657"/>
    <cellStyle name="40 % - Akzent3 3 3 2 2 8" xfId="3399"/>
    <cellStyle name="40 % - Akzent3 3 3 2 2 8 2" xfId="5658"/>
    <cellStyle name="40 % - Akzent3 3 3 2 2 9" xfId="5651"/>
    <cellStyle name="40 % - Akzent3 3 3 2 2 9 2" xfId="14931"/>
    <cellStyle name="40 % - Akzent3 3 3 2 3" xfId="1469"/>
    <cellStyle name="40 % - Akzent3 3 3 2 3 2" xfId="5659"/>
    <cellStyle name="40 % - Akzent3 3 3 2 3 2 2" xfId="14932"/>
    <cellStyle name="40 % - Akzent3 3 3 2 3 3" xfId="14933"/>
    <cellStyle name="40 % - Akzent3 3 3 2 3 4" xfId="14934"/>
    <cellStyle name="40 % - Akzent3 3 3 2 4" xfId="1470"/>
    <cellStyle name="40 % - Akzent3 3 3 2 4 2" xfId="5660"/>
    <cellStyle name="40 % - Akzent3 3 3 2 4 3" xfId="14935"/>
    <cellStyle name="40 % - Akzent3 3 3 2 5" xfId="1471"/>
    <cellStyle name="40 % - Akzent3 3 3 2 5 2" xfId="5661"/>
    <cellStyle name="40 % - Akzent3 3 3 2 6" xfId="1472"/>
    <cellStyle name="40 % - Akzent3 3 3 2 6 2" xfId="5662"/>
    <cellStyle name="40 % - Akzent3 3 3 2 7" xfId="1473"/>
    <cellStyle name="40 % - Akzent3 3 3 2 7 2" xfId="5663"/>
    <cellStyle name="40 % - Akzent3 3 3 2 8" xfId="2823"/>
    <cellStyle name="40 % - Akzent3 3 3 2 8 2" xfId="5664"/>
    <cellStyle name="40 % - Akzent3 3 3 2 9" xfId="2824"/>
    <cellStyle name="40 % - Akzent3 3 3 2 9 2" xfId="5665"/>
    <cellStyle name="40 % - Akzent3 3 3 20" xfId="14936"/>
    <cellStyle name="40 % - Akzent3 3 3 21" xfId="14937"/>
    <cellStyle name="40 % - Akzent3 3 3 22" xfId="14938"/>
    <cellStyle name="40 % - Akzent3 3 3 3" xfId="1474"/>
    <cellStyle name="40 % - Akzent3 3 3 3 10" xfId="14939"/>
    <cellStyle name="40 % - Akzent3 3 3 3 10 2" xfId="14940"/>
    <cellStyle name="40 % - Akzent3 3 3 3 11" xfId="14941"/>
    <cellStyle name="40 % - Akzent3 3 3 3 12" xfId="14942"/>
    <cellStyle name="40 % - Akzent3 3 3 3 13" xfId="14943"/>
    <cellStyle name="40 % - Akzent3 3 3 3 14" xfId="14944"/>
    <cellStyle name="40 % - Akzent3 3 3 3 2" xfId="1475"/>
    <cellStyle name="40 % - Akzent3 3 3 3 2 2" xfId="5667"/>
    <cellStyle name="40 % - Akzent3 3 3 3 2 2 2" xfId="14945"/>
    <cellStyle name="40 % - Akzent3 3 3 3 2 3" xfId="14946"/>
    <cellStyle name="40 % - Akzent3 3 3 3 2 4" xfId="14947"/>
    <cellStyle name="40 % - Akzent3 3 3 3 3" xfId="1476"/>
    <cellStyle name="40 % - Akzent3 3 3 3 3 2" xfId="5668"/>
    <cellStyle name="40 % - Akzent3 3 3 3 3 3" xfId="14948"/>
    <cellStyle name="40 % - Akzent3 3 3 3 4" xfId="1477"/>
    <cellStyle name="40 % - Akzent3 3 3 3 4 2" xfId="5669"/>
    <cellStyle name="40 % - Akzent3 3 3 3 5" xfId="1478"/>
    <cellStyle name="40 % - Akzent3 3 3 3 5 2" xfId="5670"/>
    <cellStyle name="40 % - Akzent3 3 3 3 6" xfId="2825"/>
    <cellStyle name="40 % - Akzent3 3 3 3 6 2" xfId="5671"/>
    <cellStyle name="40 % - Akzent3 3 3 3 7" xfId="2826"/>
    <cellStyle name="40 % - Akzent3 3 3 3 7 2" xfId="5672"/>
    <cellStyle name="40 % - Akzent3 3 3 3 8" xfId="3400"/>
    <cellStyle name="40 % - Akzent3 3 3 3 8 2" xfId="5673"/>
    <cellStyle name="40 % - Akzent3 3 3 3 9" xfId="5666"/>
    <cellStyle name="40 % - Akzent3 3 3 3 9 2" xfId="14949"/>
    <cellStyle name="40 % - Akzent3 3 3 4" xfId="1479"/>
    <cellStyle name="40 % - Akzent3 3 3 4 2" xfId="5674"/>
    <cellStyle name="40 % - Akzent3 3 3 4 2 2" xfId="14950"/>
    <cellStyle name="40 % - Akzent3 3 3 4 3" xfId="14951"/>
    <cellStyle name="40 % - Akzent3 3 3 4 4" xfId="14952"/>
    <cellStyle name="40 % - Akzent3 3 3 4 5" xfId="14953"/>
    <cellStyle name="40 % - Akzent3 3 3 5" xfId="1480"/>
    <cellStyle name="40 % - Akzent3 3 3 5 2" xfId="5675"/>
    <cellStyle name="40 % - Akzent3 3 3 5 3" xfId="14954"/>
    <cellStyle name="40 % - Akzent3 3 3 5 4" xfId="14955"/>
    <cellStyle name="40 % - Akzent3 3 3 6" xfId="1481"/>
    <cellStyle name="40 % - Akzent3 3 3 6 2" xfId="5676"/>
    <cellStyle name="40 % - Akzent3 3 3 6 3" xfId="14956"/>
    <cellStyle name="40 % - Akzent3 3 3 7" xfId="1482"/>
    <cellStyle name="40 % - Akzent3 3 3 7 2" xfId="5677"/>
    <cellStyle name="40 % - Akzent3 3 3 7 3" xfId="14957"/>
    <cellStyle name="40 % - Akzent3 3 3 8" xfId="1483"/>
    <cellStyle name="40 % - Akzent3 3 3 8 2" xfId="5678"/>
    <cellStyle name="40 % - Akzent3 3 3 8 3" xfId="14958"/>
    <cellStyle name="40 % - Akzent3 3 3 9" xfId="2827"/>
    <cellStyle name="40 % - Akzent3 3 3 9 2" xfId="5679"/>
    <cellStyle name="40 % - Akzent3 3 3 9 3" xfId="14959"/>
    <cellStyle name="40 % - Akzent3 3 4" xfId="1484"/>
    <cellStyle name="40 % - Akzent3 3 4 10" xfId="3401"/>
    <cellStyle name="40 % - Akzent3 3 4 10 2" xfId="5681"/>
    <cellStyle name="40 % - Akzent3 3 4 11" xfId="5680"/>
    <cellStyle name="40 % - Akzent3 3 4 11 2" xfId="14960"/>
    <cellStyle name="40 % - Akzent3 3 4 12" xfId="14961"/>
    <cellStyle name="40 % - Akzent3 3 4 12 2" xfId="14962"/>
    <cellStyle name="40 % - Akzent3 3 4 13" xfId="14963"/>
    <cellStyle name="40 % - Akzent3 3 4 14" xfId="14964"/>
    <cellStyle name="40 % - Akzent3 3 4 15" xfId="14965"/>
    <cellStyle name="40 % - Akzent3 3 4 16" xfId="14966"/>
    <cellStyle name="40 % - Akzent3 3 4 17" xfId="14967"/>
    <cellStyle name="40 % - Akzent3 3 4 18" xfId="14968"/>
    <cellStyle name="40 % - Akzent3 3 4 19" xfId="14969"/>
    <cellStyle name="40 % - Akzent3 3 4 2" xfId="1485"/>
    <cellStyle name="40 % - Akzent3 3 4 2 10" xfId="14970"/>
    <cellStyle name="40 % - Akzent3 3 4 2 10 2" xfId="14971"/>
    <cellStyle name="40 % - Akzent3 3 4 2 11" xfId="14972"/>
    <cellStyle name="40 % - Akzent3 3 4 2 12" xfId="14973"/>
    <cellStyle name="40 % - Akzent3 3 4 2 13" xfId="14974"/>
    <cellStyle name="40 % - Akzent3 3 4 2 2" xfId="1486"/>
    <cellStyle name="40 % - Akzent3 3 4 2 2 2" xfId="5683"/>
    <cellStyle name="40 % - Akzent3 3 4 2 2 2 2" xfId="14975"/>
    <cellStyle name="40 % - Akzent3 3 4 2 2 3" xfId="14976"/>
    <cellStyle name="40 % - Akzent3 3 4 2 2 4" xfId="14977"/>
    <cellStyle name="40 % - Akzent3 3 4 2 3" xfId="1487"/>
    <cellStyle name="40 % - Akzent3 3 4 2 3 2" xfId="5684"/>
    <cellStyle name="40 % - Akzent3 3 4 2 3 3" xfId="14978"/>
    <cellStyle name="40 % - Akzent3 3 4 2 4" xfId="1488"/>
    <cellStyle name="40 % - Akzent3 3 4 2 4 2" xfId="5685"/>
    <cellStyle name="40 % - Akzent3 3 4 2 5" xfId="1489"/>
    <cellStyle name="40 % - Akzent3 3 4 2 5 2" xfId="5686"/>
    <cellStyle name="40 % - Akzent3 3 4 2 6" xfId="2828"/>
    <cellStyle name="40 % - Akzent3 3 4 2 6 2" xfId="5687"/>
    <cellStyle name="40 % - Akzent3 3 4 2 7" xfId="2829"/>
    <cellStyle name="40 % - Akzent3 3 4 2 7 2" xfId="5688"/>
    <cellStyle name="40 % - Akzent3 3 4 2 8" xfId="3402"/>
    <cellStyle name="40 % - Akzent3 3 4 2 8 2" xfId="5689"/>
    <cellStyle name="40 % - Akzent3 3 4 2 9" xfId="5682"/>
    <cellStyle name="40 % - Akzent3 3 4 2 9 2" xfId="14979"/>
    <cellStyle name="40 % - Akzent3 3 4 3" xfId="1490"/>
    <cellStyle name="40 % - Akzent3 3 4 3 2" xfId="5690"/>
    <cellStyle name="40 % - Akzent3 3 4 3 2 2" xfId="14980"/>
    <cellStyle name="40 % - Akzent3 3 4 3 3" xfId="14981"/>
    <cellStyle name="40 % - Akzent3 3 4 3 4" xfId="14982"/>
    <cellStyle name="40 % - Akzent3 3 4 4" xfId="1491"/>
    <cellStyle name="40 % - Akzent3 3 4 4 2" xfId="5691"/>
    <cellStyle name="40 % - Akzent3 3 4 4 3" xfId="14983"/>
    <cellStyle name="40 % - Akzent3 3 4 5" xfId="1492"/>
    <cellStyle name="40 % - Akzent3 3 4 5 2" xfId="5692"/>
    <cellStyle name="40 % - Akzent3 3 4 6" xfId="1493"/>
    <cellStyle name="40 % - Akzent3 3 4 6 2" xfId="5693"/>
    <cellStyle name="40 % - Akzent3 3 4 7" xfId="1494"/>
    <cellStyle name="40 % - Akzent3 3 4 7 2" xfId="5694"/>
    <cellStyle name="40 % - Akzent3 3 4 8" xfId="2830"/>
    <cellStyle name="40 % - Akzent3 3 4 8 2" xfId="5695"/>
    <cellStyle name="40 % - Akzent3 3 4 9" xfId="2831"/>
    <cellStyle name="40 % - Akzent3 3 4 9 2" xfId="5696"/>
    <cellStyle name="40 % - Akzent3 3 5" xfId="1495"/>
    <cellStyle name="40 % - Akzent3 3 5 10" xfId="5697"/>
    <cellStyle name="40 % - Akzent3 3 5 10 2" xfId="14984"/>
    <cellStyle name="40 % - Akzent3 3 5 11" xfId="14985"/>
    <cellStyle name="40 % - Akzent3 3 5 11 2" xfId="14986"/>
    <cellStyle name="40 % - Akzent3 3 5 12" xfId="14987"/>
    <cellStyle name="40 % - Akzent3 3 5 13" xfId="14988"/>
    <cellStyle name="40 % - Akzent3 3 5 14" xfId="14989"/>
    <cellStyle name="40 % - Akzent3 3 5 15" xfId="14990"/>
    <cellStyle name="40 % - Akzent3 3 5 16" xfId="14991"/>
    <cellStyle name="40 % - Akzent3 3 5 17" xfId="14992"/>
    <cellStyle name="40 % - Akzent3 3 5 18" xfId="14993"/>
    <cellStyle name="40 % - Akzent3 3 5 2" xfId="1496"/>
    <cellStyle name="40 % - Akzent3 3 5 2 2" xfId="5698"/>
    <cellStyle name="40 % - Akzent3 3 5 2 2 2" xfId="14994"/>
    <cellStyle name="40 % - Akzent3 3 5 2 3" xfId="14995"/>
    <cellStyle name="40 % - Akzent3 3 5 2 4" xfId="14996"/>
    <cellStyle name="40 % - Akzent3 3 5 3" xfId="1497"/>
    <cellStyle name="40 % - Akzent3 3 5 3 2" xfId="5699"/>
    <cellStyle name="40 % - Akzent3 3 5 3 3" xfId="14997"/>
    <cellStyle name="40 % - Akzent3 3 5 4" xfId="1498"/>
    <cellStyle name="40 % - Akzent3 3 5 4 2" xfId="5700"/>
    <cellStyle name="40 % - Akzent3 3 5 5" xfId="1499"/>
    <cellStyle name="40 % - Akzent3 3 5 5 2" xfId="5701"/>
    <cellStyle name="40 % - Akzent3 3 5 6" xfId="1500"/>
    <cellStyle name="40 % - Akzent3 3 5 6 2" xfId="5702"/>
    <cellStyle name="40 % - Akzent3 3 5 7" xfId="2832"/>
    <cellStyle name="40 % - Akzent3 3 5 7 2" xfId="5703"/>
    <cellStyle name="40 % - Akzent3 3 5 8" xfId="2833"/>
    <cellStyle name="40 % - Akzent3 3 5 8 2" xfId="5704"/>
    <cellStyle name="40 % - Akzent3 3 5 9" xfId="3403"/>
    <cellStyle name="40 % - Akzent3 3 5 9 2" xfId="5705"/>
    <cellStyle name="40 % - Akzent3 3 6" xfId="1501"/>
    <cellStyle name="40 % - Akzent3 3 6 2" xfId="5706"/>
    <cellStyle name="40 % - Akzent3 3 6 2 2" xfId="14998"/>
    <cellStyle name="40 % - Akzent3 3 6 3" xfId="14999"/>
    <cellStyle name="40 % - Akzent3 3 6 4" xfId="15000"/>
    <cellStyle name="40 % - Akzent3 3 6 5" xfId="15001"/>
    <cellStyle name="40 % - Akzent3 3 6 6" xfId="15002"/>
    <cellStyle name="40 % - Akzent3 3 6 7" xfId="15003"/>
    <cellStyle name="40 % - Akzent3 3 6 8" xfId="15004"/>
    <cellStyle name="40 % - Akzent3 3 7" xfId="1502"/>
    <cellStyle name="40 % - Akzent3 3 7 2" xfId="5707"/>
    <cellStyle name="40 % - Akzent3 3 7 3" xfId="15005"/>
    <cellStyle name="40 % - Akzent3 3 7 4" xfId="15006"/>
    <cellStyle name="40 % - Akzent3 3 7 5" xfId="15007"/>
    <cellStyle name="40 % - Akzent3 3 7 6" xfId="15008"/>
    <cellStyle name="40 % - Akzent3 3 7 7" xfId="15009"/>
    <cellStyle name="40 % - Akzent3 3 8" xfId="1503"/>
    <cellStyle name="40 % - Akzent3 3 8 2" xfId="5708"/>
    <cellStyle name="40 % - Akzent3 3 8 3" xfId="15010"/>
    <cellStyle name="40 % - Akzent3 3 8 4" xfId="15011"/>
    <cellStyle name="40 % - Akzent3 3 8 5" xfId="15012"/>
    <cellStyle name="40 % - Akzent3 3 9" xfId="1504"/>
    <cellStyle name="40 % - Akzent3 3 9 2" xfId="5709"/>
    <cellStyle name="40 % - Akzent3 3 9 3" xfId="15013"/>
    <cellStyle name="40 % - Akzent3 3 9 4" xfId="15014"/>
    <cellStyle name="40 % - Akzent3 3 9 5" xfId="15015"/>
    <cellStyle name="40 % - Akzent3 4" xfId="1505"/>
    <cellStyle name="40 % - Akzent3 4 10" xfId="2834"/>
    <cellStyle name="40 % - Akzent3 4 10 2" xfId="5711"/>
    <cellStyle name="40 % - Akzent3 4 11" xfId="3404"/>
    <cellStyle name="40 % - Akzent3 4 11 2" xfId="5712"/>
    <cellStyle name="40 % - Akzent3 4 12" xfId="5710"/>
    <cellStyle name="40 % - Akzent3 4 12 2" xfId="15016"/>
    <cellStyle name="40 % - Akzent3 4 13" xfId="15017"/>
    <cellStyle name="40 % - Akzent3 4 13 2" xfId="15018"/>
    <cellStyle name="40 % - Akzent3 4 14" xfId="15019"/>
    <cellStyle name="40 % - Akzent3 4 14 2" xfId="15020"/>
    <cellStyle name="40 % - Akzent3 4 15" xfId="15021"/>
    <cellStyle name="40 % - Akzent3 4 16" xfId="15022"/>
    <cellStyle name="40 % - Akzent3 4 17" xfId="15023"/>
    <cellStyle name="40 % - Akzent3 4 18" xfId="15024"/>
    <cellStyle name="40 % - Akzent3 4 2" xfId="1506"/>
    <cellStyle name="40 % - Akzent3 4 2 2" xfId="3405"/>
    <cellStyle name="40 % - Akzent3 4 2 2 2" xfId="5714"/>
    <cellStyle name="40 % - Akzent3 4 2 2 3" xfId="15025"/>
    <cellStyle name="40 % - Akzent3 4 2 3" xfId="5713"/>
    <cellStyle name="40 % - Akzent3 4 2 4" xfId="15026"/>
    <cellStyle name="40 % - Akzent3 4 2 5" xfId="15027"/>
    <cellStyle name="40 % - Akzent3 4 3" xfId="1507"/>
    <cellStyle name="40 % - Akzent3 4 3 2" xfId="5715"/>
    <cellStyle name="40 % - Akzent3 4 3 3" xfId="15028"/>
    <cellStyle name="40 % - Akzent3 4 4" xfId="1508"/>
    <cellStyle name="40 % - Akzent3 4 4 2" xfId="5716"/>
    <cellStyle name="40 % - Akzent3 4 5" xfId="1509"/>
    <cellStyle name="40 % - Akzent3 4 5 2" xfId="5717"/>
    <cellStyle name="40 % - Akzent3 4 6" xfId="1510"/>
    <cellStyle name="40 % - Akzent3 4 6 2" xfId="5718"/>
    <cellStyle name="40 % - Akzent3 4 7" xfId="2835"/>
    <cellStyle name="40 % - Akzent3 4 7 2" xfId="5719"/>
    <cellStyle name="40 % - Akzent3 4 8" xfId="2836"/>
    <cellStyle name="40 % - Akzent3 4 8 2" xfId="5720"/>
    <cellStyle name="40 % - Akzent3 4 9" xfId="2837"/>
    <cellStyle name="40 % - Akzent3 5" xfId="3406"/>
    <cellStyle name="40 % - Akzent3 5 2" xfId="5721"/>
    <cellStyle name="40 % - Akzent3 5 2 2" xfId="15029"/>
    <cellStyle name="40 % - Akzent3 5 2 2 2" xfId="15030"/>
    <cellStyle name="40 % - Akzent3 5 2 3" xfId="15031"/>
    <cellStyle name="40 % - Akzent3 5 2 4" xfId="15032"/>
    <cellStyle name="40 % - Akzent3 5 3" xfId="15033"/>
    <cellStyle name="40 % - Akzent3 5 3 2" xfId="15034"/>
    <cellStyle name="40 % - Akzent3 5 3 3" xfId="15035"/>
    <cellStyle name="40 % - Akzent3 5 4" xfId="15036"/>
    <cellStyle name="40 % - Akzent3 5 5" xfId="15037"/>
    <cellStyle name="40 % - Akzent3 5 6" xfId="15038"/>
    <cellStyle name="40 % - Akzent3 6" xfId="3407"/>
    <cellStyle name="40 % - Akzent3 6 2" xfId="5722"/>
    <cellStyle name="40 % - Akzent3 6 2 2" xfId="15039"/>
    <cellStyle name="40 % - Akzent3 6 2 2 2" xfId="15040"/>
    <cellStyle name="40 % - Akzent3 6 2 3" xfId="15041"/>
    <cellStyle name="40 % - Akzent3 6 2 4" xfId="15042"/>
    <cellStyle name="40 % - Akzent3 6 3" xfId="15043"/>
    <cellStyle name="40 % - Akzent3 6 3 2" xfId="15044"/>
    <cellStyle name="40 % - Akzent3 6 3 3" xfId="15045"/>
    <cellStyle name="40 % - Akzent3 6 4" xfId="15046"/>
    <cellStyle name="40 % - Akzent3 6 5" xfId="15047"/>
    <cellStyle name="40 % - Akzent3 6 6" xfId="15048"/>
    <cellStyle name="40 % - Akzent3 7" xfId="15049"/>
    <cellStyle name="40 % - Akzent3 7 2" xfId="15050"/>
    <cellStyle name="40 % - Akzent3 7 2 2" xfId="15051"/>
    <cellStyle name="40 % - Akzent3 7 2 2 2" xfId="15052"/>
    <cellStyle name="40 % - Akzent3 7 2 3" xfId="15053"/>
    <cellStyle name="40 % - Akzent3 7 2 4" xfId="15054"/>
    <cellStyle name="40 % - Akzent3 7 3" xfId="15055"/>
    <cellStyle name="40 % - Akzent3 7 3 2" xfId="15056"/>
    <cellStyle name="40 % - Akzent3 7 4" xfId="15057"/>
    <cellStyle name="40 % - Akzent3 7 5" xfId="15058"/>
    <cellStyle name="40 % - Akzent3 8" xfId="15059"/>
    <cellStyle name="40 % - Akzent4 2" xfId="31"/>
    <cellStyle name="40 % - Akzent4 2 10" xfId="1512"/>
    <cellStyle name="40 % - Akzent4 2 10 2" xfId="5724"/>
    <cellStyle name="40 % - Akzent4 2 10 3" xfId="15060"/>
    <cellStyle name="40 % - Akzent4 2 10 4" xfId="15061"/>
    <cellStyle name="40 % - Akzent4 2 10 5" xfId="15062"/>
    <cellStyle name="40 % - Akzent4 2 10 6" xfId="15063"/>
    <cellStyle name="40 % - Akzent4 2 11" xfId="1513"/>
    <cellStyle name="40 % - Akzent4 2 11 2" xfId="5725"/>
    <cellStyle name="40 % - Akzent4 2 11 3" xfId="15064"/>
    <cellStyle name="40 % - Akzent4 2 11 4" xfId="15065"/>
    <cellStyle name="40 % - Akzent4 2 11 5" xfId="15066"/>
    <cellStyle name="40 % - Akzent4 2 11 6" xfId="15067"/>
    <cellStyle name="40 % - Akzent4 2 12" xfId="1514"/>
    <cellStyle name="40 % - Akzent4 2 12 2" xfId="5726"/>
    <cellStyle name="40 % - Akzent4 2 12 3" xfId="15068"/>
    <cellStyle name="40 % - Akzent4 2 12 4" xfId="15069"/>
    <cellStyle name="40 % - Akzent4 2 12 5" xfId="15070"/>
    <cellStyle name="40 % - Akzent4 2 12 6" xfId="15071"/>
    <cellStyle name="40 % - Akzent4 2 13" xfId="1515"/>
    <cellStyle name="40 % - Akzent4 2 13 2" xfId="5727"/>
    <cellStyle name="40 % - Akzent4 2 13 3" xfId="15072"/>
    <cellStyle name="40 % - Akzent4 2 13 4" xfId="15073"/>
    <cellStyle name="40 % - Akzent4 2 13 5" xfId="15074"/>
    <cellStyle name="40 % - Akzent4 2 13 6" xfId="15075"/>
    <cellStyle name="40 % - Akzent4 2 14" xfId="1516"/>
    <cellStyle name="40 % - Akzent4 2 14 2" xfId="5728"/>
    <cellStyle name="40 % - Akzent4 2 14 3" xfId="15076"/>
    <cellStyle name="40 % - Akzent4 2 14 4" xfId="15077"/>
    <cellStyle name="40 % - Akzent4 2 14 5" xfId="15078"/>
    <cellStyle name="40 % - Akzent4 2 14 6" xfId="15079"/>
    <cellStyle name="40 % - Akzent4 2 15" xfId="1517"/>
    <cellStyle name="40 % - Akzent4 2 15 2" xfId="5729"/>
    <cellStyle name="40 % - Akzent4 2 15 3" xfId="15080"/>
    <cellStyle name="40 % - Akzent4 2 15 4" xfId="15081"/>
    <cellStyle name="40 % - Akzent4 2 15 5" xfId="15082"/>
    <cellStyle name="40 % - Akzent4 2 15 6" xfId="15083"/>
    <cellStyle name="40 % - Akzent4 2 16" xfId="2838"/>
    <cellStyle name="40 % - Akzent4 2 16 2" xfId="5730"/>
    <cellStyle name="40 % - Akzent4 2 16 3" xfId="15084"/>
    <cellStyle name="40 % - Akzent4 2 16 4" xfId="15085"/>
    <cellStyle name="40 % - Akzent4 2 16 5" xfId="15086"/>
    <cellStyle name="40 % - Akzent4 2 16 6" xfId="15087"/>
    <cellStyle name="40 % - Akzent4 2 17" xfId="2839"/>
    <cellStyle name="40 % - Akzent4 2 17 2" xfId="5731"/>
    <cellStyle name="40 % - Akzent4 2 17 3" xfId="15088"/>
    <cellStyle name="40 % - Akzent4 2 17 4" xfId="15089"/>
    <cellStyle name="40 % - Akzent4 2 17 5" xfId="15090"/>
    <cellStyle name="40 % - Akzent4 2 17 6" xfId="15091"/>
    <cellStyle name="40 % - Akzent4 2 18" xfId="2840"/>
    <cellStyle name="40 % - Akzent4 2 18 2" xfId="5732"/>
    <cellStyle name="40 % - Akzent4 2 18 3" xfId="15092"/>
    <cellStyle name="40 % - Akzent4 2 18 4" xfId="15093"/>
    <cellStyle name="40 % - Akzent4 2 18 5" xfId="15094"/>
    <cellStyle name="40 % - Akzent4 2 18 6" xfId="15095"/>
    <cellStyle name="40 % - Akzent4 2 19" xfId="2841"/>
    <cellStyle name="40 % - Akzent4 2 19 2" xfId="5733"/>
    <cellStyle name="40 % - Akzent4 2 19 3" xfId="15096"/>
    <cellStyle name="40 % - Akzent4 2 19 4" xfId="15097"/>
    <cellStyle name="40 % - Akzent4 2 19 5" xfId="15098"/>
    <cellStyle name="40 % - Akzent4 2 19 6" xfId="15099"/>
    <cellStyle name="40 % - Akzent4 2 2" xfId="1518"/>
    <cellStyle name="40 % - Akzent4 2 2 10" xfId="2842"/>
    <cellStyle name="40 % - Akzent4 2 2 10 2" xfId="5735"/>
    <cellStyle name="40 % - Akzent4 2 2 10 3" xfId="15100"/>
    <cellStyle name="40 % - Akzent4 2 2 10 4" xfId="15101"/>
    <cellStyle name="40 % - Akzent4 2 2 10 5" xfId="15102"/>
    <cellStyle name="40 % - Akzent4 2 2 10 6" xfId="15103"/>
    <cellStyle name="40 % - Akzent4 2 2 11" xfId="2843"/>
    <cellStyle name="40 % - Akzent4 2 2 11 2" xfId="5736"/>
    <cellStyle name="40 % - Akzent4 2 2 11 3" xfId="15104"/>
    <cellStyle name="40 % - Akzent4 2 2 11 4" xfId="15105"/>
    <cellStyle name="40 % - Akzent4 2 2 11 5" xfId="15106"/>
    <cellStyle name="40 % - Akzent4 2 2 11 6" xfId="15107"/>
    <cellStyle name="40 % - Akzent4 2 2 12" xfId="2844"/>
    <cellStyle name="40 % - Akzent4 2 2 12 2" xfId="5737"/>
    <cellStyle name="40 % - Akzent4 2 2 12 3" xfId="15108"/>
    <cellStyle name="40 % - Akzent4 2 2 12 4" xfId="15109"/>
    <cellStyle name="40 % - Akzent4 2 2 12 5" xfId="15110"/>
    <cellStyle name="40 % - Akzent4 2 2 12 6" xfId="15111"/>
    <cellStyle name="40 % - Akzent4 2 2 13" xfId="2845"/>
    <cellStyle name="40 % - Akzent4 2 2 13 2" xfId="5738"/>
    <cellStyle name="40 % - Akzent4 2 2 13 3" xfId="15112"/>
    <cellStyle name="40 % - Akzent4 2 2 13 4" xfId="15113"/>
    <cellStyle name="40 % - Akzent4 2 2 13 5" xfId="15114"/>
    <cellStyle name="40 % - Akzent4 2 2 13 6" xfId="15115"/>
    <cellStyle name="40 % - Akzent4 2 2 14" xfId="3408"/>
    <cellStyle name="40 % - Akzent4 2 2 14 2" xfId="5739"/>
    <cellStyle name="40 % - Akzent4 2 2 14 3" xfId="15116"/>
    <cellStyle name="40 % - Akzent4 2 2 14 4" xfId="15117"/>
    <cellStyle name="40 % - Akzent4 2 2 14 5" xfId="15118"/>
    <cellStyle name="40 % - Akzent4 2 2 14 6" xfId="15119"/>
    <cellStyle name="40 % - Akzent4 2 2 15" xfId="5734"/>
    <cellStyle name="40 % - Akzent4 2 2 15 2" xfId="15120"/>
    <cellStyle name="40 % - Akzent4 2 2 15 3" xfId="15121"/>
    <cellStyle name="40 % - Akzent4 2 2 15 4" xfId="15122"/>
    <cellStyle name="40 % - Akzent4 2 2 15 5" xfId="15123"/>
    <cellStyle name="40 % - Akzent4 2 2 15 6" xfId="15124"/>
    <cellStyle name="40 % - Akzent4 2 2 16" xfId="15125"/>
    <cellStyle name="40 % - Akzent4 2 2 16 2" xfId="15126"/>
    <cellStyle name="40 % - Akzent4 2 2 16 3" xfId="15127"/>
    <cellStyle name="40 % - Akzent4 2 2 16 4" xfId="15128"/>
    <cellStyle name="40 % - Akzent4 2 2 16 5" xfId="15129"/>
    <cellStyle name="40 % - Akzent4 2 2 16 6" xfId="15130"/>
    <cellStyle name="40 % - Akzent4 2 2 17" xfId="15131"/>
    <cellStyle name="40 % - Akzent4 2 2 17 2" xfId="15132"/>
    <cellStyle name="40 % - Akzent4 2 2 17 3" xfId="15133"/>
    <cellStyle name="40 % - Akzent4 2 2 17 4" xfId="15134"/>
    <cellStyle name="40 % - Akzent4 2 2 17 5" xfId="15135"/>
    <cellStyle name="40 % - Akzent4 2 2 17 6" xfId="15136"/>
    <cellStyle name="40 % - Akzent4 2 2 18" xfId="15137"/>
    <cellStyle name="40 % - Akzent4 2 2 18 2" xfId="15138"/>
    <cellStyle name="40 % - Akzent4 2 2 18 3" xfId="15139"/>
    <cellStyle name="40 % - Akzent4 2 2 18 4" xfId="15140"/>
    <cellStyle name="40 % - Akzent4 2 2 18 5" xfId="15141"/>
    <cellStyle name="40 % - Akzent4 2 2 19" xfId="15142"/>
    <cellStyle name="40 % - Akzent4 2 2 19 2" xfId="15143"/>
    <cellStyle name="40 % - Akzent4 2 2 19 3" xfId="15144"/>
    <cellStyle name="40 % - Akzent4 2 2 19 4" xfId="15145"/>
    <cellStyle name="40 % - Akzent4 2 2 19 5" xfId="15146"/>
    <cellStyle name="40 % - Akzent4 2 2 2" xfId="1519"/>
    <cellStyle name="40 % - Akzent4 2 2 2 10" xfId="2846"/>
    <cellStyle name="40 % - Akzent4 2 2 2 10 2" xfId="5741"/>
    <cellStyle name="40 % - Akzent4 2 2 2 10 3" xfId="15147"/>
    <cellStyle name="40 % - Akzent4 2 2 2 10 4" xfId="15148"/>
    <cellStyle name="40 % - Akzent4 2 2 2 10 5" xfId="15149"/>
    <cellStyle name="40 % - Akzent4 2 2 2 11" xfId="3409"/>
    <cellStyle name="40 % - Akzent4 2 2 2 11 2" xfId="5742"/>
    <cellStyle name="40 % - Akzent4 2 2 2 11 3" xfId="15150"/>
    <cellStyle name="40 % - Akzent4 2 2 2 11 4" xfId="15151"/>
    <cellStyle name="40 % - Akzent4 2 2 2 11 5" xfId="15152"/>
    <cellStyle name="40 % - Akzent4 2 2 2 12" xfId="5740"/>
    <cellStyle name="40 % - Akzent4 2 2 2 12 2" xfId="15153"/>
    <cellStyle name="40 % - Akzent4 2 2 2 12 3" xfId="15154"/>
    <cellStyle name="40 % - Akzent4 2 2 2 12 4" xfId="15155"/>
    <cellStyle name="40 % - Akzent4 2 2 2 12 5" xfId="15156"/>
    <cellStyle name="40 % - Akzent4 2 2 2 13" xfId="15157"/>
    <cellStyle name="40 % - Akzent4 2 2 2 13 2" xfId="15158"/>
    <cellStyle name="40 % - Akzent4 2 2 2 13 3" xfId="15159"/>
    <cellStyle name="40 % - Akzent4 2 2 2 13 4" xfId="15160"/>
    <cellStyle name="40 % - Akzent4 2 2 2 13 5" xfId="15161"/>
    <cellStyle name="40 % - Akzent4 2 2 2 14" xfId="15162"/>
    <cellStyle name="40 % - Akzent4 2 2 2 14 2" xfId="15163"/>
    <cellStyle name="40 % - Akzent4 2 2 2 14 3" xfId="15164"/>
    <cellStyle name="40 % - Akzent4 2 2 2 14 4" xfId="15165"/>
    <cellStyle name="40 % - Akzent4 2 2 2 15" xfId="15166"/>
    <cellStyle name="40 % - Akzent4 2 2 2 15 2" xfId="15167"/>
    <cellStyle name="40 % - Akzent4 2 2 2 16" xfId="15168"/>
    <cellStyle name="40 % - Akzent4 2 2 2 16 2" xfId="15169"/>
    <cellStyle name="40 % - Akzent4 2 2 2 17" xfId="15170"/>
    <cellStyle name="40 % - Akzent4 2 2 2 17 2" xfId="15171"/>
    <cellStyle name="40 % - Akzent4 2 2 2 18" xfId="15172"/>
    <cellStyle name="40 % - Akzent4 2 2 2 18 2" xfId="15173"/>
    <cellStyle name="40 % - Akzent4 2 2 2 19" xfId="15174"/>
    <cellStyle name="40 % - Akzent4 2 2 2 19 2" xfId="15175"/>
    <cellStyle name="40 % - Akzent4 2 2 2 2" xfId="1520"/>
    <cellStyle name="40 % - Akzent4 2 2 2 2 10" xfId="5743"/>
    <cellStyle name="40 % - Akzent4 2 2 2 2 10 2" xfId="15176"/>
    <cellStyle name="40 % - Akzent4 2 2 2 2 10 3" xfId="15177"/>
    <cellStyle name="40 % - Akzent4 2 2 2 2 10 4" xfId="15178"/>
    <cellStyle name="40 % - Akzent4 2 2 2 2 10 5" xfId="15179"/>
    <cellStyle name="40 % - Akzent4 2 2 2 2 11" xfId="15180"/>
    <cellStyle name="40 % - Akzent4 2 2 2 2 11 2" xfId="15181"/>
    <cellStyle name="40 % - Akzent4 2 2 2 2 11 3" xfId="15182"/>
    <cellStyle name="40 % - Akzent4 2 2 2 2 11 4" xfId="15183"/>
    <cellStyle name="40 % - Akzent4 2 2 2 2 12" xfId="15184"/>
    <cellStyle name="40 % - Akzent4 2 2 2 2 12 2" xfId="15185"/>
    <cellStyle name="40 % - Akzent4 2 2 2 2 13" xfId="15186"/>
    <cellStyle name="40 % - Akzent4 2 2 2 2 13 2" xfId="15187"/>
    <cellStyle name="40 % - Akzent4 2 2 2 2 14" xfId="15188"/>
    <cellStyle name="40 % - Akzent4 2 2 2 2 14 2" xfId="15189"/>
    <cellStyle name="40 % - Akzent4 2 2 2 2 15" xfId="15190"/>
    <cellStyle name="40 % - Akzent4 2 2 2 2 15 2" xfId="15191"/>
    <cellStyle name="40 % - Akzent4 2 2 2 2 16" xfId="15192"/>
    <cellStyle name="40 % - Akzent4 2 2 2 2 16 2" xfId="15193"/>
    <cellStyle name="40 % - Akzent4 2 2 2 2 17" xfId="15194"/>
    <cellStyle name="40 % - Akzent4 2 2 2 2 17 2" xfId="15195"/>
    <cellStyle name="40 % - Akzent4 2 2 2 2 18" xfId="15196"/>
    <cellStyle name="40 % - Akzent4 2 2 2 2 19" xfId="15197"/>
    <cellStyle name="40 % - Akzent4 2 2 2 2 2" xfId="1521"/>
    <cellStyle name="40 % - Akzent4 2 2 2 2 2 2" xfId="5744"/>
    <cellStyle name="40 % - Akzent4 2 2 2 2 2 2 2" xfId="15198"/>
    <cellStyle name="40 % - Akzent4 2 2 2 2 2 3" xfId="15199"/>
    <cellStyle name="40 % - Akzent4 2 2 2 2 2 4" xfId="15200"/>
    <cellStyle name="40 % - Akzent4 2 2 2 2 2 5" xfId="15201"/>
    <cellStyle name="40 % - Akzent4 2 2 2 2 2 6" xfId="15202"/>
    <cellStyle name="40 % - Akzent4 2 2 2 2 2 7" xfId="15203"/>
    <cellStyle name="40 % - Akzent4 2 2 2 2 2 8" xfId="15204"/>
    <cellStyle name="40 % - Akzent4 2 2 2 2 20" xfId="15205"/>
    <cellStyle name="40 % - Akzent4 2 2 2 2 21" xfId="15206"/>
    <cellStyle name="40 % - Akzent4 2 2 2 2 3" xfId="1522"/>
    <cellStyle name="40 % - Akzent4 2 2 2 2 3 2" xfId="5745"/>
    <cellStyle name="40 % - Akzent4 2 2 2 2 3 3" xfId="15207"/>
    <cellStyle name="40 % - Akzent4 2 2 2 2 3 4" xfId="15208"/>
    <cellStyle name="40 % - Akzent4 2 2 2 2 3 5" xfId="15209"/>
    <cellStyle name="40 % - Akzent4 2 2 2 2 3 6" xfId="15210"/>
    <cellStyle name="40 % - Akzent4 2 2 2 2 3 7" xfId="15211"/>
    <cellStyle name="40 % - Akzent4 2 2 2 2 4" xfId="1523"/>
    <cellStyle name="40 % - Akzent4 2 2 2 2 4 2" xfId="5746"/>
    <cellStyle name="40 % - Akzent4 2 2 2 2 4 3" xfId="15212"/>
    <cellStyle name="40 % - Akzent4 2 2 2 2 4 4" xfId="15213"/>
    <cellStyle name="40 % - Akzent4 2 2 2 2 4 5" xfId="15214"/>
    <cellStyle name="40 % - Akzent4 2 2 2 2 4 6" xfId="15215"/>
    <cellStyle name="40 % - Akzent4 2 2 2 2 5" xfId="1524"/>
    <cellStyle name="40 % - Akzent4 2 2 2 2 5 2" xfId="5747"/>
    <cellStyle name="40 % - Akzent4 2 2 2 2 5 3" xfId="15216"/>
    <cellStyle name="40 % - Akzent4 2 2 2 2 5 4" xfId="15217"/>
    <cellStyle name="40 % - Akzent4 2 2 2 2 5 5" xfId="15218"/>
    <cellStyle name="40 % - Akzent4 2 2 2 2 5 6" xfId="15219"/>
    <cellStyle name="40 % - Akzent4 2 2 2 2 6" xfId="1525"/>
    <cellStyle name="40 % - Akzent4 2 2 2 2 6 2" xfId="5748"/>
    <cellStyle name="40 % - Akzent4 2 2 2 2 6 3" xfId="15220"/>
    <cellStyle name="40 % - Akzent4 2 2 2 2 6 4" xfId="15221"/>
    <cellStyle name="40 % - Akzent4 2 2 2 2 6 5" xfId="15222"/>
    <cellStyle name="40 % - Akzent4 2 2 2 2 7" xfId="2847"/>
    <cellStyle name="40 % - Akzent4 2 2 2 2 7 2" xfId="5749"/>
    <cellStyle name="40 % - Akzent4 2 2 2 2 7 3" xfId="15223"/>
    <cellStyle name="40 % - Akzent4 2 2 2 2 7 4" xfId="15224"/>
    <cellStyle name="40 % - Akzent4 2 2 2 2 7 5" xfId="15225"/>
    <cellStyle name="40 % - Akzent4 2 2 2 2 8" xfId="2848"/>
    <cellStyle name="40 % - Akzent4 2 2 2 2 8 2" xfId="5750"/>
    <cellStyle name="40 % - Akzent4 2 2 2 2 8 3" xfId="15226"/>
    <cellStyle name="40 % - Akzent4 2 2 2 2 8 4" xfId="15227"/>
    <cellStyle name="40 % - Akzent4 2 2 2 2 8 5" xfId="15228"/>
    <cellStyle name="40 % - Akzent4 2 2 2 2 9" xfId="3410"/>
    <cellStyle name="40 % - Akzent4 2 2 2 2 9 2" xfId="5751"/>
    <cellStyle name="40 % - Akzent4 2 2 2 2 9 3" xfId="15229"/>
    <cellStyle name="40 % - Akzent4 2 2 2 2 9 4" xfId="15230"/>
    <cellStyle name="40 % - Akzent4 2 2 2 2 9 5" xfId="15231"/>
    <cellStyle name="40 % - Akzent4 2 2 2 20" xfId="15232"/>
    <cellStyle name="40 % - Akzent4 2 2 2 20 2" xfId="15233"/>
    <cellStyle name="40 % - Akzent4 2 2 2 21" xfId="15234"/>
    <cellStyle name="40 % - Akzent4 2 2 2 22" xfId="15235"/>
    <cellStyle name="40 % - Akzent4 2 2 2 23" xfId="15236"/>
    <cellStyle name="40 % - Akzent4 2 2 2 24" xfId="15237"/>
    <cellStyle name="40 % - Akzent4 2 2 2 3" xfId="1526"/>
    <cellStyle name="40 % - Akzent4 2 2 2 3 10" xfId="15238"/>
    <cellStyle name="40 % - Akzent4 2 2 2 3 2" xfId="5752"/>
    <cellStyle name="40 % - Akzent4 2 2 2 3 2 2" xfId="15239"/>
    <cellStyle name="40 % - Akzent4 2 2 2 3 2 3" xfId="15240"/>
    <cellStyle name="40 % - Akzent4 2 2 2 3 3" xfId="15241"/>
    <cellStyle name="40 % - Akzent4 2 2 2 3 3 2" xfId="15242"/>
    <cellStyle name="40 % - Akzent4 2 2 2 3 4" xfId="15243"/>
    <cellStyle name="40 % - Akzent4 2 2 2 3 4 2" xfId="15244"/>
    <cellStyle name="40 % - Akzent4 2 2 2 3 5" xfId="15245"/>
    <cellStyle name="40 % - Akzent4 2 2 2 3 5 2" xfId="15246"/>
    <cellStyle name="40 % - Akzent4 2 2 2 3 6" xfId="15247"/>
    <cellStyle name="40 % - Akzent4 2 2 2 3 6 2" xfId="15248"/>
    <cellStyle name="40 % - Akzent4 2 2 2 3 7" xfId="15249"/>
    <cellStyle name="40 % - Akzent4 2 2 2 3 7 2" xfId="15250"/>
    <cellStyle name="40 % - Akzent4 2 2 2 3 8" xfId="15251"/>
    <cellStyle name="40 % - Akzent4 2 2 2 3 9" xfId="15252"/>
    <cellStyle name="40 % - Akzent4 2 2 2 4" xfId="1527"/>
    <cellStyle name="40 % - Akzent4 2 2 2 4 2" xfId="5753"/>
    <cellStyle name="40 % - Akzent4 2 2 2 4 3" xfId="15253"/>
    <cellStyle name="40 % - Akzent4 2 2 2 4 4" xfId="15254"/>
    <cellStyle name="40 % - Akzent4 2 2 2 4 5" xfId="15255"/>
    <cellStyle name="40 % - Akzent4 2 2 2 4 6" xfId="15256"/>
    <cellStyle name="40 % - Akzent4 2 2 2 4 7" xfId="15257"/>
    <cellStyle name="40 % - Akzent4 2 2 2 5" xfId="1528"/>
    <cellStyle name="40 % - Akzent4 2 2 2 5 2" xfId="5754"/>
    <cellStyle name="40 % - Akzent4 2 2 2 5 3" xfId="15258"/>
    <cellStyle name="40 % - Akzent4 2 2 2 5 4" xfId="15259"/>
    <cellStyle name="40 % - Akzent4 2 2 2 5 5" xfId="15260"/>
    <cellStyle name="40 % - Akzent4 2 2 2 5 6" xfId="15261"/>
    <cellStyle name="40 % - Akzent4 2 2 2 6" xfId="1529"/>
    <cellStyle name="40 % - Akzent4 2 2 2 6 2" xfId="5755"/>
    <cellStyle name="40 % - Akzent4 2 2 2 6 3" xfId="15262"/>
    <cellStyle name="40 % - Akzent4 2 2 2 6 4" xfId="15263"/>
    <cellStyle name="40 % - Akzent4 2 2 2 6 5" xfId="15264"/>
    <cellStyle name="40 % - Akzent4 2 2 2 6 6" xfId="15265"/>
    <cellStyle name="40 % - Akzent4 2 2 2 7" xfId="1530"/>
    <cellStyle name="40 % - Akzent4 2 2 2 7 2" xfId="5756"/>
    <cellStyle name="40 % - Akzent4 2 2 2 7 3" xfId="15266"/>
    <cellStyle name="40 % - Akzent4 2 2 2 7 4" xfId="15267"/>
    <cellStyle name="40 % - Akzent4 2 2 2 7 5" xfId="15268"/>
    <cellStyle name="40 % - Akzent4 2 2 2 7 6" xfId="15269"/>
    <cellStyle name="40 % - Akzent4 2 2 2 8" xfId="2849"/>
    <cellStyle name="40 % - Akzent4 2 2 2 8 2" xfId="5757"/>
    <cellStyle name="40 % - Akzent4 2 2 2 8 3" xfId="15270"/>
    <cellStyle name="40 % - Akzent4 2 2 2 8 4" xfId="15271"/>
    <cellStyle name="40 % - Akzent4 2 2 2 8 5" xfId="15272"/>
    <cellStyle name="40 % - Akzent4 2 2 2 8 6" xfId="15273"/>
    <cellStyle name="40 % - Akzent4 2 2 2 9" xfId="2850"/>
    <cellStyle name="40 % - Akzent4 2 2 2 9 2" xfId="5758"/>
    <cellStyle name="40 % - Akzent4 2 2 2 9 3" xfId="15274"/>
    <cellStyle name="40 % - Akzent4 2 2 2 9 4" xfId="15275"/>
    <cellStyle name="40 % - Akzent4 2 2 2 9 5" xfId="15276"/>
    <cellStyle name="40 % - Akzent4 2 2 20" xfId="15277"/>
    <cellStyle name="40 % - Akzent4 2 2 20 2" xfId="15278"/>
    <cellStyle name="40 % - Akzent4 2 2 20 3" xfId="15279"/>
    <cellStyle name="40 % - Akzent4 2 2 20 4" xfId="15280"/>
    <cellStyle name="40 % - Akzent4 2 2 21" xfId="15281"/>
    <cellStyle name="40 % - Akzent4 2 2 21 2" xfId="15282"/>
    <cellStyle name="40 % - Akzent4 2 2 21 3" xfId="15283"/>
    <cellStyle name="40 % - Akzent4 2 2 21 4" xfId="15284"/>
    <cellStyle name="40 % - Akzent4 2 2 22" xfId="15285"/>
    <cellStyle name="40 % - Akzent4 2 2 22 2" xfId="15286"/>
    <cellStyle name="40 % - Akzent4 2 2 22 3" xfId="15287"/>
    <cellStyle name="40 % - Akzent4 2 2 23" xfId="15288"/>
    <cellStyle name="40 % - Akzent4 2 2 23 2" xfId="15289"/>
    <cellStyle name="40 % - Akzent4 2 2 23 3" xfId="15290"/>
    <cellStyle name="40 % - Akzent4 2 2 24" xfId="15291"/>
    <cellStyle name="40 % - Akzent4 2 2 24 2" xfId="15292"/>
    <cellStyle name="40 % - Akzent4 2 2 24 3" xfId="15293"/>
    <cellStyle name="40 % - Akzent4 2 2 25" xfId="15294"/>
    <cellStyle name="40 % - Akzent4 2 2 25 2" xfId="15295"/>
    <cellStyle name="40 % - Akzent4 2 2 26" xfId="15296"/>
    <cellStyle name="40 % - Akzent4 2 2 26 2" xfId="15297"/>
    <cellStyle name="40 % - Akzent4 2 2 27" xfId="15298"/>
    <cellStyle name="40 % - Akzent4 2 2 27 2" xfId="15299"/>
    <cellStyle name="40 % - Akzent4 2 2 28" xfId="15300"/>
    <cellStyle name="40 % - Akzent4 2 2 29" xfId="15301"/>
    <cellStyle name="40 % - Akzent4 2 2 3" xfId="1531"/>
    <cellStyle name="40 % - Akzent4 2 2 3 10" xfId="5759"/>
    <cellStyle name="40 % - Akzent4 2 2 3 10 2" xfId="15302"/>
    <cellStyle name="40 % - Akzent4 2 2 3 10 3" xfId="15303"/>
    <cellStyle name="40 % - Akzent4 2 2 3 10 4" xfId="15304"/>
    <cellStyle name="40 % - Akzent4 2 2 3 10 5" xfId="15305"/>
    <cellStyle name="40 % - Akzent4 2 2 3 11" xfId="15306"/>
    <cellStyle name="40 % - Akzent4 2 2 3 11 2" xfId="15307"/>
    <cellStyle name="40 % - Akzent4 2 2 3 11 3" xfId="15308"/>
    <cellStyle name="40 % - Akzent4 2 2 3 11 4" xfId="15309"/>
    <cellStyle name="40 % - Akzent4 2 2 3 12" xfId="15310"/>
    <cellStyle name="40 % - Akzent4 2 2 3 12 2" xfId="15311"/>
    <cellStyle name="40 % - Akzent4 2 2 3 13" xfId="15312"/>
    <cellStyle name="40 % - Akzent4 2 2 3 13 2" xfId="15313"/>
    <cellStyle name="40 % - Akzent4 2 2 3 14" xfId="15314"/>
    <cellStyle name="40 % - Akzent4 2 2 3 14 2" xfId="15315"/>
    <cellStyle name="40 % - Akzent4 2 2 3 15" xfId="15316"/>
    <cellStyle name="40 % - Akzent4 2 2 3 15 2" xfId="15317"/>
    <cellStyle name="40 % - Akzent4 2 2 3 16" xfId="15318"/>
    <cellStyle name="40 % - Akzent4 2 2 3 16 2" xfId="15319"/>
    <cellStyle name="40 % - Akzent4 2 2 3 17" xfId="15320"/>
    <cellStyle name="40 % - Akzent4 2 2 3 17 2" xfId="15321"/>
    <cellStyle name="40 % - Akzent4 2 2 3 18" xfId="15322"/>
    <cellStyle name="40 % - Akzent4 2 2 3 19" xfId="15323"/>
    <cellStyle name="40 % - Akzent4 2 2 3 2" xfId="1532"/>
    <cellStyle name="40 % - Akzent4 2 2 3 2 2" xfId="5760"/>
    <cellStyle name="40 % - Akzent4 2 2 3 2 2 2" xfId="15324"/>
    <cellStyle name="40 % - Akzent4 2 2 3 2 3" xfId="15325"/>
    <cellStyle name="40 % - Akzent4 2 2 3 2 4" xfId="15326"/>
    <cellStyle name="40 % - Akzent4 2 2 3 2 5" xfId="15327"/>
    <cellStyle name="40 % - Akzent4 2 2 3 2 6" xfId="15328"/>
    <cellStyle name="40 % - Akzent4 2 2 3 2 7" xfId="15329"/>
    <cellStyle name="40 % - Akzent4 2 2 3 2 8" xfId="15330"/>
    <cellStyle name="40 % - Akzent4 2 2 3 20" xfId="15331"/>
    <cellStyle name="40 % - Akzent4 2 2 3 21" xfId="15332"/>
    <cellStyle name="40 % - Akzent4 2 2 3 3" xfId="1533"/>
    <cellStyle name="40 % - Akzent4 2 2 3 3 2" xfId="5761"/>
    <cellStyle name="40 % - Akzent4 2 2 3 3 3" xfId="15333"/>
    <cellStyle name="40 % - Akzent4 2 2 3 3 4" xfId="15334"/>
    <cellStyle name="40 % - Akzent4 2 2 3 3 5" xfId="15335"/>
    <cellStyle name="40 % - Akzent4 2 2 3 3 6" xfId="15336"/>
    <cellStyle name="40 % - Akzent4 2 2 3 3 7" xfId="15337"/>
    <cellStyle name="40 % - Akzent4 2 2 3 4" xfId="1534"/>
    <cellStyle name="40 % - Akzent4 2 2 3 4 2" xfId="5762"/>
    <cellStyle name="40 % - Akzent4 2 2 3 4 3" xfId="15338"/>
    <cellStyle name="40 % - Akzent4 2 2 3 4 4" xfId="15339"/>
    <cellStyle name="40 % - Akzent4 2 2 3 4 5" xfId="15340"/>
    <cellStyle name="40 % - Akzent4 2 2 3 4 6" xfId="15341"/>
    <cellStyle name="40 % - Akzent4 2 2 3 5" xfId="1535"/>
    <cellStyle name="40 % - Akzent4 2 2 3 5 2" xfId="5763"/>
    <cellStyle name="40 % - Akzent4 2 2 3 5 3" xfId="15342"/>
    <cellStyle name="40 % - Akzent4 2 2 3 5 4" xfId="15343"/>
    <cellStyle name="40 % - Akzent4 2 2 3 5 5" xfId="15344"/>
    <cellStyle name="40 % - Akzent4 2 2 3 5 6" xfId="15345"/>
    <cellStyle name="40 % - Akzent4 2 2 3 6" xfId="1536"/>
    <cellStyle name="40 % - Akzent4 2 2 3 6 2" xfId="5764"/>
    <cellStyle name="40 % - Akzent4 2 2 3 6 3" xfId="15346"/>
    <cellStyle name="40 % - Akzent4 2 2 3 6 4" xfId="15347"/>
    <cellStyle name="40 % - Akzent4 2 2 3 6 5" xfId="15348"/>
    <cellStyle name="40 % - Akzent4 2 2 3 7" xfId="2851"/>
    <cellStyle name="40 % - Akzent4 2 2 3 7 2" xfId="5765"/>
    <cellStyle name="40 % - Akzent4 2 2 3 7 3" xfId="15349"/>
    <cellStyle name="40 % - Akzent4 2 2 3 7 4" xfId="15350"/>
    <cellStyle name="40 % - Akzent4 2 2 3 7 5" xfId="15351"/>
    <cellStyle name="40 % - Akzent4 2 2 3 8" xfId="2852"/>
    <cellStyle name="40 % - Akzent4 2 2 3 8 2" xfId="5766"/>
    <cellStyle name="40 % - Akzent4 2 2 3 8 3" xfId="15352"/>
    <cellStyle name="40 % - Akzent4 2 2 3 8 4" xfId="15353"/>
    <cellStyle name="40 % - Akzent4 2 2 3 8 5" xfId="15354"/>
    <cellStyle name="40 % - Akzent4 2 2 3 9" xfId="3411"/>
    <cellStyle name="40 % - Akzent4 2 2 3 9 2" xfId="5767"/>
    <cellStyle name="40 % - Akzent4 2 2 3 9 3" xfId="15355"/>
    <cellStyle name="40 % - Akzent4 2 2 3 9 4" xfId="15356"/>
    <cellStyle name="40 % - Akzent4 2 2 3 9 5" xfId="15357"/>
    <cellStyle name="40 % - Akzent4 2 2 30" xfId="15358"/>
    <cellStyle name="40 % - Akzent4 2 2 31" xfId="15359"/>
    <cellStyle name="40 % - Akzent4 2 2 32" xfId="15360"/>
    <cellStyle name="40 % - Akzent4 2 2 33" xfId="15361"/>
    <cellStyle name="40 % - Akzent4 2 2 34" xfId="15362"/>
    <cellStyle name="40 % - Akzent4 2 2 35" xfId="15363"/>
    <cellStyle name="40 % - Akzent4 2 2 4" xfId="1537"/>
    <cellStyle name="40 % - Akzent4 2 2 4 10" xfId="15364"/>
    <cellStyle name="40 % - Akzent4 2 2 4 2" xfId="5768"/>
    <cellStyle name="40 % - Akzent4 2 2 4 2 2" xfId="15365"/>
    <cellStyle name="40 % - Akzent4 2 2 4 2 3" xfId="15366"/>
    <cellStyle name="40 % - Akzent4 2 2 4 3" xfId="15367"/>
    <cellStyle name="40 % - Akzent4 2 2 4 3 2" xfId="15368"/>
    <cellStyle name="40 % - Akzent4 2 2 4 4" xfId="15369"/>
    <cellStyle name="40 % - Akzent4 2 2 4 4 2" xfId="15370"/>
    <cellStyle name="40 % - Akzent4 2 2 4 5" xfId="15371"/>
    <cellStyle name="40 % - Akzent4 2 2 4 5 2" xfId="15372"/>
    <cellStyle name="40 % - Akzent4 2 2 4 6" xfId="15373"/>
    <cellStyle name="40 % - Akzent4 2 2 4 6 2" xfId="15374"/>
    <cellStyle name="40 % - Akzent4 2 2 4 7" xfId="15375"/>
    <cellStyle name="40 % - Akzent4 2 2 4 7 2" xfId="15376"/>
    <cellStyle name="40 % - Akzent4 2 2 4 8" xfId="15377"/>
    <cellStyle name="40 % - Akzent4 2 2 4 9" xfId="15378"/>
    <cellStyle name="40 % - Akzent4 2 2 5" xfId="1538"/>
    <cellStyle name="40 % - Akzent4 2 2 5 2" xfId="5769"/>
    <cellStyle name="40 % - Akzent4 2 2 5 3" xfId="15379"/>
    <cellStyle name="40 % - Akzent4 2 2 5 4" xfId="15380"/>
    <cellStyle name="40 % - Akzent4 2 2 5 5" xfId="15381"/>
    <cellStyle name="40 % - Akzent4 2 2 5 6" xfId="15382"/>
    <cellStyle name="40 % - Akzent4 2 2 5 7" xfId="15383"/>
    <cellStyle name="40 % - Akzent4 2 2 6" xfId="1539"/>
    <cellStyle name="40 % - Akzent4 2 2 6 2" xfId="5770"/>
    <cellStyle name="40 % - Akzent4 2 2 6 3" xfId="15384"/>
    <cellStyle name="40 % - Akzent4 2 2 6 4" xfId="15385"/>
    <cellStyle name="40 % - Akzent4 2 2 6 5" xfId="15386"/>
    <cellStyle name="40 % - Akzent4 2 2 6 6" xfId="15387"/>
    <cellStyle name="40 % - Akzent4 2 2 7" xfId="1540"/>
    <cellStyle name="40 % - Akzent4 2 2 7 2" xfId="5771"/>
    <cellStyle name="40 % - Akzent4 2 2 7 3" xfId="15388"/>
    <cellStyle name="40 % - Akzent4 2 2 7 4" xfId="15389"/>
    <cellStyle name="40 % - Akzent4 2 2 7 5" xfId="15390"/>
    <cellStyle name="40 % - Akzent4 2 2 7 6" xfId="15391"/>
    <cellStyle name="40 % - Akzent4 2 2 8" xfId="1541"/>
    <cellStyle name="40 % - Akzent4 2 2 8 2" xfId="5772"/>
    <cellStyle name="40 % - Akzent4 2 2 8 3" xfId="15392"/>
    <cellStyle name="40 % - Akzent4 2 2 8 4" xfId="15393"/>
    <cellStyle name="40 % - Akzent4 2 2 8 5" xfId="15394"/>
    <cellStyle name="40 % - Akzent4 2 2 8 6" xfId="15395"/>
    <cellStyle name="40 % - Akzent4 2 2 9" xfId="1542"/>
    <cellStyle name="40 % - Akzent4 2 2 9 2" xfId="5773"/>
    <cellStyle name="40 % - Akzent4 2 2 9 3" xfId="15396"/>
    <cellStyle name="40 % - Akzent4 2 2 9 4" xfId="15397"/>
    <cellStyle name="40 % - Akzent4 2 2 9 5" xfId="15398"/>
    <cellStyle name="40 % - Akzent4 2 2 9 6" xfId="15399"/>
    <cellStyle name="40 % - Akzent4 2 20" xfId="3412"/>
    <cellStyle name="40 % - Akzent4 2 20 2" xfId="5774"/>
    <cellStyle name="40 % - Akzent4 2 20 3" xfId="15400"/>
    <cellStyle name="40 % - Akzent4 2 20 4" xfId="15401"/>
    <cellStyle name="40 % - Akzent4 2 20 5" xfId="15402"/>
    <cellStyle name="40 % - Akzent4 2 20 6" xfId="15403"/>
    <cellStyle name="40 % - Akzent4 2 21" xfId="5723"/>
    <cellStyle name="40 % - Akzent4 2 21 2" xfId="15404"/>
    <cellStyle name="40 % - Akzent4 2 21 3" xfId="15405"/>
    <cellStyle name="40 % - Akzent4 2 21 4" xfId="15406"/>
    <cellStyle name="40 % - Akzent4 2 21 5" xfId="15407"/>
    <cellStyle name="40 % - Akzent4 2 22" xfId="15408"/>
    <cellStyle name="40 % - Akzent4 2 22 2" xfId="15409"/>
    <cellStyle name="40 % - Akzent4 2 22 3" xfId="15410"/>
    <cellStyle name="40 % - Akzent4 2 22 4" xfId="15411"/>
    <cellStyle name="40 % - Akzent4 2 22 5" xfId="15412"/>
    <cellStyle name="40 % - Akzent4 2 23" xfId="15413"/>
    <cellStyle name="40 % - Akzent4 2 23 2" xfId="15414"/>
    <cellStyle name="40 % - Akzent4 2 23 3" xfId="15415"/>
    <cellStyle name="40 % - Akzent4 2 23 4" xfId="15416"/>
    <cellStyle name="40 % - Akzent4 2 23 5" xfId="15417"/>
    <cellStyle name="40 % - Akzent4 2 24" xfId="15418"/>
    <cellStyle name="40 % - Akzent4 2 24 2" xfId="15419"/>
    <cellStyle name="40 % - Akzent4 2 24 3" xfId="15420"/>
    <cellStyle name="40 % - Akzent4 2 24 4" xfId="15421"/>
    <cellStyle name="40 % - Akzent4 2 25" xfId="15422"/>
    <cellStyle name="40 % - Akzent4 2 25 2" xfId="15423"/>
    <cellStyle name="40 % - Akzent4 2 25 3" xfId="15424"/>
    <cellStyle name="40 % - Akzent4 2 25 4" xfId="15425"/>
    <cellStyle name="40 % - Akzent4 2 26" xfId="15426"/>
    <cellStyle name="40 % - Akzent4 2 26 2" xfId="15427"/>
    <cellStyle name="40 % - Akzent4 2 26 3" xfId="15428"/>
    <cellStyle name="40 % - Akzent4 2 27" xfId="15429"/>
    <cellStyle name="40 % - Akzent4 2 27 2" xfId="15430"/>
    <cellStyle name="40 % - Akzent4 2 28" xfId="15431"/>
    <cellStyle name="40 % - Akzent4 2 28 2" xfId="15432"/>
    <cellStyle name="40 % - Akzent4 2 29" xfId="15433"/>
    <cellStyle name="40 % - Akzent4 2 29 2" xfId="15434"/>
    <cellStyle name="40 % - Akzent4 2 3" xfId="1543"/>
    <cellStyle name="40 % - Akzent4 2 3 10" xfId="2853"/>
    <cellStyle name="40 % - Akzent4 2 3 10 2" xfId="5776"/>
    <cellStyle name="40 % - Akzent4 2 3 10 3" xfId="15435"/>
    <cellStyle name="40 % - Akzent4 2 3 10 4" xfId="15436"/>
    <cellStyle name="40 % - Akzent4 2 3 10 5" xfId="15437"/>
    <cellStyle name="40 % - Akzent4 2 3 11" xfId="2854"/>
    <cellStyle name="40 % - Akzent4 2 3 11 2" xfId="5777"/>
    <cellStyle name="40 % - Akzent4 2 3 11 3" xfId="15438"/>
    <cellStyle name="40 % - Akzent4 2 3 11 4" xfId="15439"/>
    <cellStyle name="40 % - Akzent4 2 3 11 5" xfId="15440"/>
    <cellStyle name="40 % - Akzent4 2 3 12" xfId="3413"/>
    <cellStyle name="40 % - Akzent4 2 3 12 2" xfId="5778"/>
    <cellStyle name="40 % - Akzent4 2 3 12 3" xfId="15441"/>
    <cellStyle name="40 % - Akzent4 2 3 12 4" xfId="15442"/>
    <cellStyle name="40 % - Akzent4 2 3 12 5" xfId="15443"/>
    <cellStyle name="40 % - Akzent4 2 3 13" xfId="5775"/>
    <cellStyle name="40 % - Akzent4 2 3 13 2" xfId="15444"/>
    <cellStyle name="40 % - Akzent4 2 3 13 3" xfId="15445"/>
    <cellStyle name="40 % - Akzent4 2 3 13 4" xfId="15446"/>
    <cellStyle name="40 % - Akzent4 2 3 13 5" xfId="15447"/>
    <cellStyle name="40 % - Akzent4 2 3 14" xfId="15448"/>
    <cellStyle name="40 % - Akzent4 2 3 14 2" xfId="15449"/>
    <cellStyle name="40 % - Akzent4 2 3 14 3" xfId="15450"/>
    <cellStyle name="40 % - Akzent4 2 3 14 4" xfId="15451"/>
    <cellStyle name="40 % - Akzent4 2 3 15" xfId="15452"/>
    <cellStyle name="40 % - Akzent4 2 3 15 2" xfId="15453"/>
    <cellStyle name="40 % - Akzent4 2 3 15 3" xfId="15454"/>
    <cellStyle name="40 % - Akzent4 2 3 16" xfId="15455"/>
    <cellStyle name="40 % - Akzent4 2 3 16 2" xfId="15456"/>
    <cellStyle name="40 % - Akzent4 2 3 17" xfId="15457"/>
    <cellStyle name="40 % - Akzent4 2 3 17 2" xfId="15458"/>
    <cellStyle name="40 % - Akzent4 2 3 18" xfId="15459"/>
    <cellStyle name="40 % - Akzent4 2 3 18 2" xfId="15460"/>
    <cellStyle name="40 % - Akzent4 2 3 19" xfId="15461"/>
    <cellStyle name="40 % - Akzent4 2 3 19 2" xfId="15462"/>
    <cellStyle name="40 % - Akzent4 2 3 2" xfId="1544"/>
    <cellStyle name="40 % - Akzent4 2 3 2 10" xfId="3414"/>
    <cellStyle name="40 % - Akzent4 2 3 2 10 2" xfId="5780"/>
    <cellStyle name="40 % - Akzent4 2 3 2 10 3" xfId="15463"/>
    <cellStyle name="40 % - Akzent4 2 3 2 10 4" xfId="15464"/>
    <cellStyle name="40 % - Akzent4 2 3 2 10 5" xfId="15465"/>
    <cellStyle name="40 % - Akzent4 2 3 2 11" xfId="5779"/>
    <cellStyle name="40 % - Akzent4 2 3 2 11 2" xfId="15466"/>
    <cellStyle name="40 % - Akzent4 2 3 2 11 3" xfId="15467"/>
    <cellStyle name="40 % - Akzent4 2 3 2 11 4" xfId="15468"/>
    <cellStyle name="40 % - Akzent4 2 3 2 12" xfId="15469"/>
    <cellStyle name="40 % - Akzent4 2 3 2 12 2" xfId="15470"/>
    <cellStyle name="40 % - Akzent4 2 3 2 12 3" xfId="15471"/>
    <cellStyle name="40 % - Akzent4 2 3 2 13" xfId="15472"/>
    <cellStyle name="40 % - Akzent4 2 3 2 13 2" xfId="15473"/>
    <cellStyle name="40 % - Akzent4 2 3 2 14" xfId="15474"/>
    <cellStyle name="40 % - Akzent4 2 3 2 14 2" xfId="15475"/>
    <cellStyle name="40 % - Akzent4 2 3 2 15" xfId="15476"/>
    <cellStyle name="40 % - Akzent4 2 3 2 15 2" xfId="15477"/>
    <cellStyle name="40 % - Akzent4 2 3 2 16" xfId="15478"/>
    <cellStyle name="40 % - Akzent4 2 3 2 16 2" xfId="15479"/>
    <cellStyle name="40 % - Akzent4 2 3 2 17" xfId="15480"/>
    <cellStyle name="40 % - Akzent4 2 3 2 17 2" xfId="15481"/>
    <cellStyle name="40 % - Akzent4 2 3 2 18" xfId="15482"/>
    <cellStyle name="40 % - Akzent4 2 3 2 18 2" xfId="15483"/>
    <cellStyle name="40 % - Akzent4 2 3 2 19" xfId="15484"/>
    <cellStyle name="40 % - Akzent4 2 3 2 2" xfId="1545"/>
    <cellStyle name="40 % - Akzent4 2 3 2 2 10" xfId="15485"/>
    <cellStyle name="40 % - Akzent4 2 3 2 2 10 2" xfId="15486"/>
    <cellStyle name="40 % - Akzent4 2 3 2 2 11" xfId="15487"/>
    <cellStyle name="40 % - Akzent4 2 3 2 2 12" xfId="15488"/>
    <cellStyle name="40 % - Akzent4 2 3 2 2 13" xfId="15489"/>
    <cellStyle name="40 % - Akzent4 2 3 2 2 14" xfId="15490"/>
    <cellStyle name="40 % - Akzent4 2 3 2 2 15" xfId="15491"/>
    <cellStyle name="40 % - Akzent4 2 3 2 2 16" xfId="15492"/>
    <cellStyle name="40 % - Akzent4 2 3 2 2 17" xfId="15493"/>
    <cellStyle name="40 % - Akzent4 2 3 2 2 2" xfId="1546"/>
    <cellStyle name="40 % - Akzent4 2 3 2 2 2 2" xfId="5782"/>
    <cellStyle name="40 % - Akzent4 2 3 2 2 2 2 2" xfId="15494"/>
    <cellStyle name="40 % - Akzent4 2 3 2 2 2 3" xfId="15495"/>
    <cellStyle name="40 % - Akzent4 2 3 2 2 2 4" xfId="15496"/>
    <cellStyle name="40 % - Akzent4 2 3 2 2 3" xfId="1547"/>
    <cellStyle name="40 % - Akzent4 2 3 2 2 3 2" xfId="5783"/>
    <cellStyle name="40 % - Akzent4 2 3 2 2 3 3" xfId="15497"/>
    <cellStyle name="40 % - Akzent4 2 3 2 2 4" xfId="1548"/>
    <cellStyle name="40 % - Akzent4 2 3 2 2 4 2" xfId="5784"/>
    <cellStyle name="40 % - Akzent4 2 3 2 2 5" xfId="1549"/>
    <cellStyle name="40 % - Akzent4 2 3 2 2 5 2" xfId="5785"/>
    <cellStyle name="40 % - Akzent4 2 3 2 2 6" xfId="2855"/>
    <cellStyle name="40 % - Akzent4 2 3 2 2 6 2" xfId="5786"/>
    <cellStyle name="40 % - Akzent4 2 3 2 2 7" xfId="2856"/>
    <cellStyle name="40 % - Akzent4 2 3 2 2 7 2" xfId="5787"/>
    <cellStyle name="40 % - Akzent4 2 3 2 2 8" xfId="3415"/>
    <cellStyle name="40 % - Akzent4 2 3 2 2 8 2" xfId="5788"/>
    <cellStyle name="40 % - Akzent4 2 3 2 2 9" xfId="5781"/>
    <cellStyle name="40 % - Akzent4 2 3 2 2 9 2" xfId="15498"/>
    <cellStyle name="40 % - Akzent4 2 3 2 20" xfId="15499"/>
    <cellStyle name="40 % - Akzent4 2 3 2 21" xfId="15500"/>
    <cellStyle name="40 % - Akzent4 2 3 2 3" xfId="1550"/>
    <cellStyle name="40 % - Akzent4 2 3 2 3 2" xfId="5789"/>
    <cellStyle name="40 % - Akzent4 2 3 2 3 2 2" xfId="15501"/>
    <cellStyle name="40 % - Akzent4 2 3 2 3 3" xfId="15502"/>
    <cellStyle name="40 % - Akzent4 2 3 2 3 4" xfId="15503"/>
    <cellStyle name="40 % - Akzent4 2 3 2 3 5" xfId="15504"/>
    <cellStyle name="40 % - Akzent4 2 3 2 3 6" xfId="15505"/>
    <cellStyle name="40 % - Akzent4 2 3 2 3 7" xfId="15506"/>
    <cellStyle name="40 % - Akzent4 2 3 2 3 8" xfId="15507"/>
    <cellStyle name="40 % - Akzent4 2 3 2 4" xfId="1551"/>
    <cellStyle name="40 % - Akzent4 2 3 2 4 2" xfId="5790"/>
    <cellStyle name="40 % - Akzent4 2 3 2 4 3" xfId="15508"/>
    <cellStyle name="40 % - Akzent4 2 3 2 4 4" xfId="15509"/>
    <cellStyle name="40 % - Akzent4 2 3 2 4 5" xfId="15510"/>
    <cellStyle name="40 % - Akzent4 2 3 2 4 6" xfId="15511"/>
    <cellStyle name="40 % - Akzent4 2 3 2 4 7" xfId="15512"/>
    <cellStyle name="40 % - Akzent4 2 3 2 5" xfId="1552"/>
    <cellStyle name="40 % - Akzent4 2 3 2 5 2" xfId="5791"/>
    <cellStyle name="40 % - Akzent4 2 3 2 5 3" xfId="15513"/>
    <cellStyle name="40 % - Akzent4 2 3 2 5 4" xfId="15514"/>
    <cellStyle name="40 % - Akzent4 2 3 2 5 5" xfId="15515"/>
    <cellStyle name="40 % - Akzent4 2 3 2 5 6" xfId="15516"/>
    <cellStyle name="40 % - Akzent4 2 3 2 6" xfId="1553"/>
    <cellStyle name="40 % - Akzent4 2 3 2 6 2" xfId="5792"/>
    <cellStyle name="40 % - Akzent4 2 3 2 6 3" xfId="15517"/>
    <cellStyle name="40 % - Akzent4 2 3 2 6 4" xfId="15518"/>
    <cellStyle name="40 % - Akzent4 2 3 2 6 5" xfId="15519"/>
    <cellStyle name="40 % - Akzent4 2 3 2 7" xfId="1554"/>
    <cellStyle name="40 % - Akzent4 2 3 2 7 2" xfId="5793"/>
    <cellStyle name="40 % - Akzent4 2 3 2 7 3" xfId="15520"/>
    <cellStyle name="40 % - Akzent4 2 3 2 7 4" xfId="15521"/>
    <cellStyle name="40 % - Akzent4 2 3 2 7 5" xfId="15522"/>
    <cellStyle name="40 % - Akzent4 2 3 2 8" xfId="2857"/>
    <cellStyle name="40 % - Akzent4 2 3 2 8 2" xfId="5794"/>
    <cellStyle name="40 % - Akzent4 2 3 2 8 3" xfId="15523"/>
    <cellStyle name="40 % - Akzent4 2 3 2 8 4" xfId="15524"/>
    <cellStyle name="40 % - Akzent4 2 3 2 8 5" xfId="15525"/>
    <cellStyle name="40 % - Akzent4 2 3 2 9" xfId="2858"/>
    <cellStyle name="40 % - Akzent4 2 3 2 9 2" xfId="5795"/>
    <cellStyle name="40 % - Akzent4 2 3 2 9 3" xfId="15526"/>
    <cellStyle name="40 % - Akzent4 2 3 2 9 4" xfId="15527"/>
    <cellStyle name="40 % - Akzent4 2 3 2 9 5" xfId="15528"/>
    <cellStyle name="40 % - Akzent4 2 3 20" xfId="15529"/>
    <cellStyle name="40 % - Akzent4 2 3 20 2" xfId="15530"/>
    <cellStyle name="40 % - Akzent4 2 3 21" xfId="15531"/>
    <cellStyle name="40 % - Akzent4 2 3 21 2" xfId="15532"/>
    <cellStyle name="40 % - Akzent4 2 3 22" xfId="15533"/>
    <cellStyle name="40 % - Akzent4 2 3 23" xfId="15534"/>
    <cellStyle name="40 % - Akzent4 2 3 24" xfId="15535"/>
    <cellStyle name="40 % - Akzent4 2 3 3" xfId="1555"/>
    <cellStyle name="40 % - Akzent4 2 3 3 10" xfId="5796"/>
    <cellStyle name="40 % - Akzent4 2 3 3 10 2" xfId="15536"/>
    <cellStyle name="40 % - Akzent4 2 3 3 11" xfId="15537"/>
    <cellStyle name="40 % - Akzent4 2 3 3 11 2" xfId="15538"/>
    <cellStyle name="40 % - Akzent4 2 3 3 12" xfId="15539"/>
    <cellStyle name="40 % - Akzent4 2 3 3 13" xfId="15540"/>
    <cellStyle name="40 % - Akzent4 2 3 3 14" xfId="15541"/>
    <cellStyle name="40 % - Akzent4 2 3 3 15" xfId="15542"/>
    <cellStyle name="40 % - Akzent4 2 3 3 16" xfId="15543"/>
    <cellStyle name="40 % - Akzent4 2 3 3 17" xfId="15544"/>
    <cellStyle name="40 % - Akzent4 2 3 3 18" xfId="15545"/>
    <cellStyle name="40 % - Akzent4 2 3 3 2" xfId="1556"/>
    <cellStyle name="40 % - Akzent4 2 3 3 2 2" xfId="5797"/>
    <cellStyle name="40 % - Akzent4 2 3 3 2 2 2" xfId="15546"/>
    <cellStyle name="40 % - Akzent4 2 3 3 2 3" xfId="15547"/>
    <cellStyle name="40 % - Akzent4 2 3 3 2 4" xfId="15548"/>
    <cellStyle name="40 % - Akzent4 2 3 3 2 5" xfId="15549"/>
    <cellStyle name="40 % - Akzent4 2 3 3 3" xfId="1557"/>
    <cellStyle name="40 % - Akzent4 2 3 3 3 2" xfId="5798"/>
    <cellStyle name="40 % - Akzent4 2 3 3 3 3" xfId="15550"/>
    <cellStyle name="40 % - Akzent4 2 3 3 3 4" xfId="15551"/>
    <cellStyle name="40 % - Akzent4 2 3 3 4" xfId="1558"/>
    <cellStyle name="40 % - Akzent4 2 3 3 4 2" xfId="5799"/>
    <cellStyle name="40 % - Akzent4 2 3 3 4 3" xfId="15552"/>
    <cellStyle name="40 % - Akzent4 2 3 3 5" xfId="1559"/>
    <cellStyle name="40 % - Akzent4 2 3 3 5 2" xfId="5800"/>
    <cellStyle name="40 % - Akzent4 2 3 3 5 3" xfId="15553"/>
    <cellStyle name="40 % - Akzent4 2 3 3 6" xfId="1560"/>
    <cellStyle name="40 % - Akzent4 2 3 3 6 2" xfId="5801"/>
    <cellStyle name="40 % - Akzent4 2 3 3 6 3" xfId="15554"/>
    <cellStyle name="40 % - Akzent4 2 3 3 7" xfId="2859"/>
    <cellStyle name="40 % - Akzent4 2 3 3 7 2" xfId="5802"/>
    <cellStyle name="40 % - Akzent4 2 3 3 7 3" xfId="15555"/>
    <cellStyle name="40 % - Akzent4 2 3 3 8" xfId="2860"/>
    <cellStyle name="40 % - Akzent4 2 3 3 8 2" xfId="5803"/>
    <cellStyle name="40 % - Akzent4 2 3 3 8 3" xfId="15556"/>
    <cellStyle name="40 % - Akzent4 2 3 3 9" xfId="3416"/>
    <cellStyle name="40 % - Akzent4 2 3 3 9 2" xfId="5804"/>
    <cellStyle name="40 % - Akzent4 2 3 3 9 3" xfId="15557"/>
    <cellStyle name="40 % - Akzent4 2 3 4" xfId="1561"/>
    <cellStyle name="40 % - Akzent4 2 3 4 2" xfId="5805"/>
    <cellStyle name="40 % - Akzent4 2 3 4 2 2" xfId="15558"/>
    <cellStyle name="40 % - Akzent4 2 3 4 3" xfId="15559"/>
    <cellStyle name="40 % - Akzent4 2 3 4 4" xfId="15560"/>
    <cellStyle name="40 % - Akzent4 2 3 4 5" xfId="15561"/>
    <cellStyle name="40 % - Akzent4 2 3 4 6" xfId="15562"/>
    <cellStyle name="40 % - Akzent4 2 3 4 7" xfId="15563"/>
    <cellStyle name="40 % - Akzent4 2 3 4 8" xfId="15564"/>
    <cellStyle name="40 % - Akzent4 2 3 5" xfId="1562"/>
    <cellStyle name="40 % - Akzent4 2 3 5 2" xfId="5806"/>
    <cellStyle name="40 % - Akzent4 2 3 5 3" xfId="15565"/>
    <cellStyle name="40 % - Akzent4 2 3 5 4" xfId="15566"/>
    <cellStyle name="40 % - Akzent4 2 3 5 5" xfId="15567"/>
    <cellStyle name="40 % - Akzent4 2 3 5 6" xfId="15568"/>
    <cellStyle name="40 % - Akzent4 2 3 5 7" xfId="15569"/>
    <cellStyle name="40 % - Akzent4 2 3 6" xfId="1563"/>
    <cellStyle name="40 % - Akzent4 2 3 6 2" xfId="5807"/>
    <cellStyle name="40 % - Akzent4 2 3 6 3" xfId="15570"/>
    <cellStyle name="40 % - Akzent4 2 3 6 4" xfId="15571"/>
    <cellStyle name="40 % - Akzent4 2 3 6 5" xfId="15572"/>
    <cellStyle name="40 % - Akzent4 2 3 6 6" xfId="15573"/>
    <cellStyle name="40 % - Akzent4 2 3 7" xfId="1564"/>
    <cellStyle name="40 % - Akzent4 2 3 7 2" xfId="5808"/>
    <cellStyle name="40 % - Akzent4 2 3 7 3" xfId="15574"/>
    <cellStyle name="40 % - Akzent4 2 3 7 4" xfId="15575"/>
    <cellStyle name="40 % - Akzent4 2 3 7 5" xfId="15576"/>
    <cellStyle name="40 % - Akzent4 2 3 7 6" xfId="15577"/>
    <cellStyle name="40 % - Akzent4 2 3 8" xfId="1565"/>
    <cellStyle name="40 % - Akzent4 2 3 8 2" xfId="5809"/>
    <cellStyle name="40 % - Akzent4 2 3 8 3" xfId="15578"/>
    <cellStyle name="40 % - Akzent4 2 3 8 4" xfId="15579"/>
    <cellStyle name="40 % - Akzent4 2 3 8 5" xfId="15580"/>
    <cellStyle name="40 % - Akzent4 2 3 8 6" xfId="15581"/>
    <cellStyle name="40 % - Akzent4 2 3 9" xfId="2861"/>
    <cellStyle name="40 % - Akzent4 2 3 9 2" xfId="5810"/>
    <cellStyle name="40 % - Akzent4 2 3 9 3" xfId="15582"/>
    <cellStyle name="40 % - Akzent4 2 3 9 4" xfId="15583"/>
    <cellStyle name="40 % - Akzent4 2 3 9 5" xfId="15584"/>
    <cellStyle name="40 % - Akzent4 2 30" xfId="15585"/>
    <cellStyle name="40 % - Akzent4 2 30 2" xfId="15586"/>
    <cellStyle name="40 % - Akzent4 2 31" xfId="15587"/>
    <cellStyle name="40 % - Akzent4 2 32" xfId="15588"/>
    <cellStyle name="40 % - Akzent4 2 33" xfId="15589"/>
    <cellStyle name="40 % - Akzent4 2 34" xfId="15590"/>
    <cellStyle name="40 % - Akzent4 2 35" xfId="15591"/>
    <cellStyle name="40 % - Akzent4 2 36" xfId="15592"/>
    <cellStyle name="40 % - Akzent4 2 37" xfId="19842"/>
    <cellStyle name="40 % - Akzent4 2 38" xfId="1511"/>
    <cellStyle name="40 % - Akzent4 2 4" xfId="1566"/>
    <cellStyle name="40 % - Akzent4 2 4 10" xfId="3417"/>
    <cellStyle name="40 % - Akzent4 2 4 10 2" xfId="5812"/>
    <cellStyle name="40 % - Akzent4 2 4 10 3" xfId="15593"/>
    <cellStyle name="40 % - Akzent4 2 4 10 4" xfId="15594"/>
    <cellStyle name="40 % - Akzent4 2 4 10 5" xfId="15595"/>
    <cellStyle name="40 % - Akzent4 2 4 11" xfId="5811"/>
    <cellStyle name="40 % - Akzent4 2 4 11 2" xfId="15596"/>
    <cellStyle name="40 % - Akzent4 2 4 11 3" xfId="15597"/>
    <cellStyle name="40 % - Akzent4 2 4 11 4" xfId="15598"/>
    <cellStyle name="40 % - Akzent4 2 4 12" xfId="15599"/>
    <cellStyle name="40 % - Akzent4 2 4 12 2" xfId="15600"/>
    <cellStyle name="40 % - Akzent4 2 4 12 3" xfId="15601"/>
    <cellStyle name="40 % - Akzent4 2 4 13" xfId="15602"/>
    <cellStyle name="40 % - Akzent4 2 4 13 2" xfId="15603"/>
    <cellStyle name="40 % - Akzent4 2 4 14" xfId="15604"/>
    <cellStyle name="40 % - Akzent4 2 4 14 2" xfId="15605"/>
    <cellStyle name="40 % - Akzent4 2 4 15" xfId="15606"/>
    <cellStyle name="40 % - Akzent4 2 4 15 2" xfId="15607"/>
    <cellStyle name="40 % - Akzent4 2 4 16" xfId="15608"/>
    <cellStyle name="40 % - Akzent4 2 4 16 2" xfId="15609"/>
    <cellStyle name="40 % - Akzent4 2 4 17" xfId="15610"/>
    <cellStyle name="40 % - Akzent4 2 4 17 2" xfId="15611"/>
    <cellStyle name="40 % - Akzent4 2 4 18" xfId="15612"/>
    <cellStyle name="40 % - Akzent4 2 4 18 2" xfId="15613"/>
    <cellStyle name="40 % - Akzent4 2 4 19" xfId="15614"/>
    <cellStyle name="40 % - Akzent4 2 4 2" xfId="1567"/>
    <cellStyle name="40 % - Akzent4 2 4 2 10" xfId="15615"/>
    <cellStyle name="40 % - Akzent4 2 4 2 10 2" xfId="15616"/>
    <cellStyle name="40 % - Akzent4 2 4 2 11" xfId="15617"/>
    <cellStyle name="40 % - Akzent4 2 4 2 12" xfId="15618"/>
    <cellStyle name="40 % - Akzent4 2 4 2 13" xfId="15619"/>
    <cellStyle name="40 % - Akzent4 2 4 2 14" xfId="15620"/>
    <cellStyle name="40 % - Akzent4 2 4 2 15" xfId="15621"/>
    <cellStyle name="40 % - Akzent4 2 4 2 16" xfId="15622"/>
    <cellStyle name="40 % - Akzent4 2 4 2 17" xfId="15623"/>
    <cellStyle name="40 % - Akzent4 2 4 2 2" xfId="1568"/>
    <cellStyle name="40 % - Akzent4 2 4 2 2 2" xfId="5814"/>
    <cellStyle name="40 % - Akzent4 2 4 2 2 2 2" xfId="15624"/>
    <cellStyle name="40 % - Akzent4 2 4 2 2 3" xfId="15625"/>
    <cellStyle name="40 % - Akzent4 2 4 2 2 4" xfId="15626"/>
    <cellStyle name="40 % - Akzent4 2 4 2 3" xfId="1569"/>
    <cellStyle name="40 % - Akzent4 2 4 2 3 2" xfId="5815"/>
    <cellStyle name="40 % - Akzent4 2 4 2 3 3" xfId="15627"/>
    <cellStyle name="40 % - Akzent4 2 4 2 4" xfId="1570"/>
    <cellStyle name="40 % - Akzent4 2 4 2 4 2" xfId="5816"/>
    <cellStyle name="40 % - Akzent4 2 4 2 5" xfId="1571"/>
    <cellStyle name="40 % - Akzent4 2 4 2 5 2" xfId="5817"/>
    <cellStyle name="40 % - Akzent4 2 4 2 6" xfId="2862"/>
    <cellStyle name="40 % - Akzent4 2 4 2 6 2" xfId="5818"/>
    <cellStyle name="40 % - Akzent4 2 4 2 7" xfId="2863"/>
    <cellStyle name="40 % - Akzent4 2 4 2 7 2" xfId="5819"/>
    <cellStyle name="40 % - Akzent4 2 4 2 8" xfId="3418"/>
    <cellStyle name="40 % - Akzent4 2 4 2 8 2" xfId="5820"/>
    <cellStyle name="40 % - Akzent4 2 4 2 9" xfId="5813"/>
    <cellStyle name="40 % - Akzent4 2 4 2 9 2" xfId="15628"/>
    <cellStyle name="40 % - Akzent4 2 4 20" xfId="15629"/>
    <cellStyle name="40 % - Akzent4 2 4 21" xfId="15630"/>
    <cellStyle name="40 % - Akzent4 2 4 3" xfId="1572"/>
    <cellStyle name="40 % - Akzent4 2 4 3 2" xfId="5821"/>
    <cellStyle name="40 % - Akzent4 2 4 3 2 2" xfId="15631"/>
    <cellStyle name="40 % - Akzent4 2 4 3 3" xfId="15632"/>
    <cellStyle name="40 % - Akzent4 2 4 3 4" xfId="15633"/>
    <cellStyle name="40 % - Akzent4 2 4 3 5" xfId="15634"/>
    <cellStyle name="40 % - Akzent4 2 4 3 6" xfId="15635"/>
    <cellStyle name="40 % - Akzent4 2 4 3 7" xfId="15636"/>
    <cellStyle name="40 % - Akzent4 2 4 3 8" xfId="15637"/>
    <cellStyle name="40 % - Akzent4 2 4 4" xfId="1573"/>
    <cellStyle name="40 % - Akzent4 2 4 4 2" xfId="5822"/>
    <cellStyle name="40 % - Akzent4 2 4 4 3" xfId="15638"/>
    <cellStyle name="40 % - Akzent4 2 4 4 4" xfId="15639"/>
    <cellStyle name="40 % - Akzent4 2 4 4 5" xfId="15640"/>
    <cellStyle name="40 % - Akzent4 2 4 4 6" xfId="15641"/>
    <cellStyle name="40 % - Akzent4 2 4 4 7" xfId="15642"/>
    <cellStyle name="40 % - Akzent4 2 4 5" xfId="1574"/>
    <cellStyle name="40 % - Akzent4 2 4 5 2" xfId="5823"/>
    <cellStyle name="40 % - Akzent4 2 4 5 3" xfId="15643"/>
    <cellStyle name="40 % - Akzent4 2 4 5 4" xfId="15644"/>
    <cellStyle name="40 % - Akzent4 2 4 5 5" xfId="15645"/>
    <cellStyle name="40 % - Akzent4 2 4 5 6" xfId="15646"/>
    <cellStyle name="40 % - Akzent4 2 4 6" xfId="1575"/>
    <cellStyle name="40 % - Akzent4 2 4 6 2" xfId="5824"/>
    <cellStyle name="40 % - Akzent4 2 4 6 3" xfId="15647"/>
    <cellStyle name="40 % - Akzent4 2 4 6 4" xfId="15648"/>
    <cellStyle name="40 % - Akzent4 2 4 6 5" xfId="15649"/>
    <cellStyle name="40 % - Akzent4 2 4 7" xfId="1576"/>
    <cellStyle name="40 % - Akzent4 2 4 7 2" xfId="5825"/>
    <cellStyle name="40 % - Akzent4 2 4 7 3" xfId="15650"/>
    <cellStyle name="40 % - Akzent4 2 4 7 4" xfId="15651"/>
    <cellStyle name="40 % - Akzent4 2 4 7 5" xfId="15652"/>
    <cellStyle name="40 % - Akzent4 2 4 8" xfId="2864"/>
    <cellStyle name="40 % - Akzent4 2 4 8 2" xfId="5826"/>
    <cellStyle name="40 % - Akzent4 2 4 8 3" xfId="15653"/>
    <cellStyle name="40 % - Akzent4 2 4 8 4" xfId="15654"/>
    <cellStyle name="40 % - Akzent4 2 4 8 5" xfId="15655"/>
    <cellStyle name="40 % - Akzent4 2 4 9" xfId="2865"/>
    <cellStyle name="40 % - Akzent4 2 4 9 2" xfId="5827"/>
    <cellStyle name="40 % - Akzent4 2 4 9 3" xfId="15656"/>
    <cellStyle name="40 % - Akzent4 2 4 9 4" xfId="15657"/>
    <cellStyle name="40 % - Akzent4 2 4 9 5" xfId="15658"/>
    <cellStyle name="40 % - Akzent4 2 5" xfId="1577"/>
    <cellStyle name="40 % - Akzent4 2 5 10" xfId="5828"/>
    <cellStyle name="40 % - Akzent4 2 5 10 2" xfId="15659"/>
    <cellStyle name="40 % - Akzent4 2 5 11" xfId="15660"/>
    <cellStyle name="40 % - Akzent4 2 5 11 2" xfId="15661"/>
    <cellStyle name="40 % - Akzent4 2 5 12" xfId="15662"/>
    <cellStyle name="40 % - Akzent4 2 5 13" xfId="15663"/>
    <cellStyle name="40 % - Akzent4 2 5 14" xfId="15664"/>
    <cellStyle name="40 % - Akzent4 2 5 15" xfId="15665"/>
    <cellStyle name="40 % - Akzent4 2 5 16" xfId="15666"/>
    <cellStyle name="40 % - Akzent4 2 5 17" xfId="15667"/>
    <cellStyle name="40 % - Akzent4 2 5 18" xfId="15668"/>
    <cellStyle name="40 % - Akzent4 2 5 2" xfId="1578"/>
    <cellStyle name="40 % - Akzent4 2 5 2 2" xfId="5829"/>
    <cellStyle name="40 % - Akzent4 2 5 2 2 2" xfId="15669"/>
    <cellStyle name="40 % - Akzent4 2 5 2 3" xfId="15670"/>
    <cellStyle name="40 % - Akzent4 2 5 2 4" xfId="15671"/>
    <cellStyle name="40 % - Akzent4 2 5 2 5" xfId="15672"/>
    <cellStyle name="40 % - Akzent4 2 5 3" xfId="1579"/>
    <cellStyle name="40 % - Akzent4 2 5 3 2" xfId="5830"/>
    <cellStyle name="40 % - Akzent4 2 5 3 3" xfId="15673"/>
    <cellStyle name="40 % - Akzent4 2 5 3 4" xfId="15674"/>
    <cellStyle name="40 % - Akzent4 2 5 4" xfId="1580"/>
    <cellStyle name="40 % - Akzent4 2 5 4 2" xfId="5831"/>
    <cellStyle name="40 % - Akzent4 2 5 4 3" xfId="15675"/>
    <cellStyle name="40 % - Akzent4 2 5 5" xfId="1581"/>
    <cellStyle name="40 % - Akzent4 2 5 5 2" xfId="5832"/>
    <cellStyle name="40 % - Akzent4 2 5 5 3" xfId="15676"/>
    <cellStyle name="40 % - Akzent4 2 5 6" xfId="1582"/>
    <cellStyle name="40 % - Akzent4 2 5 6 2" xfId="5833"/>
    <cellStyle name="40 % - Akzent4 2 5 6 3" xfId="15677"/>
    <cellStyle name="40 % - Akzent4 2 5 7" xfId="2866"/>
    <cellStyle name="40 % - Akzent4 2 5 7 2" xfId="5834"/>
    <cellStyle name="40 % - Akzent4 2 5 7 3" xfId="15678"/>
    <cellStyle name="40 % - Akzent4 2 5 8" xfId="2867"/>
    <cellStyle name="40 % - Akzent4 2 5 8 2" xfId="5835"/>
    <cellStyle name="40 % - Akzent4 2 5 8 3" xfId="15679"/>
    <cellStyle name="40 % - Akzent4 2 5 9" xfId="3419"/>
    <cellStyle name="40 % - Akzent4 2 5 9 2" xfId="5836"/>
    <cellStyle name="40 % - Akzent4 2 5 9 3" xfId="15680"/>
    <cellStyle name="40 % - Akzent4 2 6" xfId="1583"/>
    <cellStyle name="40 % - Akzent4 2 6 2" xfId="5837"/>
    <cellStyle name="40 % - Akzent4 2 6 2 2" xfId="15681"/>
    <cellStyle name="40 % - Akzent4 2 6 3" xfId="15682"/>
    <cellStyle name="40 % - Akzent4 2 6 4" xfId="15683"/>
    <cellStyle name="40 % - Akzent4 2 6 5" xfId="15684"/>
    <cellStyle name="40 % - Akzent4 2 6 6" xfId="15685"/>
    <cellStyle name="40 % - Akzent4 2 6 7" xfId="15686"/>
    <cellStyle name="40 % - Akzent4 2 6 8" xfId="15687"/>
    <cellStyle name="40 % - Akzent4 2 7" xfId="1584"/>
    <cellStyle name="40 % - Akzent4 2 7 2" xfId="5838"/>
    <cellStyle name="40 % - Akzent4 2 7 3" xfId="15688"/>
    <cellStyle name="40 % - Akzent4 2 7 4" xfId="15689"/>
    <cellStyle name="40 % - Akzent4 2 7 5" xfId="15690"/>
    <cellStyle name="40 % - Akzent4 2 7 6" xfId="15691"/>
    <cellStyle name="40 % - Akzent4 2 7 7" xfId="15692"/>
    <cellStyle name="40 % - Akzent4 2 8" xfId="1585"/>
    <cellStyle name="40 % - Akzent4 2 8 2" xfId="5839"/>
    <cellStyle name="40 % - Akzent4 2 8 3" xfId="15693"/>
    <cellStyle name="40 % - Akzent4 2 8 4" xfId="15694"/>
    <cellStyle name="40 % - Akzent4 2 8 5" xfId="15695"/>
    <cellStyle name="40 % - Akzent4 2 8 6" xfId="15696"/>
    <cellStyle name="40 % - Akzent4 2 9" xfId="1586"/>
    <cellStyle name="40 % - Akzent4 2 9 2" xfId="5840"/>
    <cellStyle name="40 % - Akzent4 2 9 3" xfId="15697"/>
    <cellStyle name="40 % - Akzent4 2 9 4" xfId="15698"/>
    <cellStyle name="40 % - Akzent4 2 9 5" xfId="15699"/>
    <cellStyle name="40 % - Akzent4 2 9 6" xfId="15700"/>
    <cellStyle name="40 % - Akzent4 3" xfId="1587"/>
    <cellStyle name="40 % - Akzent4 3 10" xfId="1588"/>
    <cellStyle name="40 % - Akzent4 3 10 2" xfId="5842"/>
    <cellStyle name="40 % - Akzent4 3 10 3" xfId="15701"/>
    <cellStyle name="40 % - Akzent4 3 10 4" xfId="15702"/>
    <cellStyle name="40 % - Akzent4 3 10 5" xfId="15703"/>
    <cellStyle name="40 % - Akzent4 3 11" xfId="1589"/>
    <cellStyle name="40 % - Akzent4 3 11 2" xfId="5843"/>
    <cellStyle name="40 % - Akzent4 3 11 3" xfId="15704"/>
    <cellStyle name="40 % - Akzent4 3 11 4" xfId="15705"/>
    <cellStyle name="40 % - Akzent4 3 11 5" xfId="15706"/>
    <cellStyle name="40 % - Akzent4 3 12" xfId="1590"/>
    <cellStyle name="40 % - Akzent4 3 12 2" xfId="5844"/>
    <cellStyle name="40 % - Akzent4 3 12 3" xfId="15707"/>
    <cellStyle name="40 % - Akzent4 3 12 4" xfId="15708"/>
    <cellStyle name="40 % - Akzent4 3 12 5" xfId="15709"/>
    <cellStyle name="40 % - Akzent4 3 13" xfId="2868"/>
    <cellStyle name="40 % - Akzent4 3 13 2" xfId="5845"/>
    <cellStyle name="40 % - Akzent4 3 13 3" xfId="15710"/>
    <cellStyle name="40 % - Akzent4 3 13 4" xfId="15711"/>
    <cellStyle name="40 % - Akzent4 3 14" xfId="2869"/>
    <cellStyle name="40 % - Akzent4 3 14 2" xfId="5846"/>
    <cellStyle name="40 % - Akzent4 3 14 3" xfId="15712"/>
    <cellStyle name="40 % - Akzent4 3 15" xfId="2870"/>
    <cellStyle name="40 % - Akzent4 3 15 2" xfId="5847"/>
    <cellStyle name="40 % - Akzent4 3 15 3" xfId="15713"/>
    <cellStyle name="40 % - Akzent4 3 16" xfId="2871"/>
    <cellStyle name="40 % - Akzent4 3 16 2" xfId="5848"/>
    <cellStyle name="40 % - Akzent4 3 16 3" xfId="15714"/>
    <cellStyle name="40 % - Akzent4 3 17" xfId="3420"/>
    <cellStyle name="40 % - Akzent4 3 17 2" xfId="5849"/>
    <cellStyle name="40 % - Akzent4 3 17 3" xfId="15715"/>
    <cellStyle name="40 % - Akzent4 3 18" xfId="5841"/>
    <cellStyle name="40 % - Akzent4 3 18 2" xfId="15716"/>
    <cellStyle name="40 % - Akzent4 3 18 3" xfId="15717"/>
    <cellStyle name="40 % - Akzent4 3 19" xfId="15718"/>
    <cellStyle name="40 % - Akzent4 3 19 2" xfId="15719"/>
    <cellStyle name="40 % - Akzent4 3 19 3" xfId="15720"/>
    <cellStyle name="40 % - Akzent4 3 2" xfId="1591"/>
    <cellStyle name="40 % - Akzent4 3 2 10" xfId="2872"/>
    <cellStyle name="40 % - Akzent4 3 2 10 2" xfId="5851"/>
    <cellStyle name="40 % - Akzent4 3 2 10 3" xfId="15721"/>
    <cellStyle name="40 % - Akzent4 3 2 10 4" xfId="15722"/>
    <cellStyle name="40 % - Akzent4 3 2 10 5" xfId="15723"/>
    <cellStyle name="40 % - Akzent4 3 2 11" xfId="2873"/>
    <cellStyle name="40 % - Akzent4 3 2 11 2" xfId="5852"/>
    <cellStyle name="40 % - Akzent4 3 2 11 3" xfId="15724"/>
    <cellStyle name="40 % - Akzent4 3 2 11 4" xfId="15725"/>
    <cellStyle name="40 % - Akzent4 3 2 12" xfId="2874"/>
    <cellStyle name="40 % - Akzent4 3 2 12 2" xfId="5853"/>
    <cellStyle name="40 % - Akzent4 3 2 12 3" xfId="15726"/>
    <cellStyle name="40 % - Akzent4 3 2 13" xfId="2875"/>
    <cellStyle name="40 % - Akzent4 3 2 13 2" xfId="5854"/>
    <cellStyle name="40 % - Akzent4 3 2 13 3" xfId="15727"/>
    <cellStyle name="40 % - Akzent4 3 2 14" xfId="3421"/>
    <cellStyle name="40 % - Akzent4 3 2 14 2" xfId="5855"/>
    <cellStyle name="40 % - Akzent4 3 2 14 3" xfId="15728"/>
    <cellStyle name="40 % - Akzent4 3 2 15" xfId="5850"/>
    <cellStyle name="40 % - Akzent4 3 2 15 2" xfId="15729"/>
    <cellStyle name="40 % - Akzent4 3 2 15 3" xfId="15730"/>
    <cellStyle name="40 % - Akzent4 3 2 16" xfId="15731"/>
    <cellStyle name="40 % - Akzent4 3 2 16 2" xfId="15732"/>
    <cellStyle name="40 % - Akzent4 3 2 16 3" xfId="15733"/>
    <cellStyle name="40 % - Akzent4 3 2 17" xfId="15734"/>
    <cellStyle name="40 % - Akzent4 3 2 17 2" xfId="15735"/>
    <cellStyle name="40 % - Akzent4 3 2 17 3" xfId="15736"/>
    <cellStyle name="40 % - Akzent4 3 2 18" xfId="15737"/>
    <cellStyle name="40 % - Akzent4 3 2 18 2" xfId="15738"/>
    <cellStyle name="40 % - Akzent4 3 2 19" xfId="15739"/>
    <cellStyle name="40 % - Akzent4 3 2 19 2" xfId="15740"/>
    <cellStyle name="40 % - Akzent4 3 2 2" xfId="1592"/>
    <cellStyle name="40 % - Akzent4 3 2 2 10" xfId="2876"/>
    <cellStyle name="40 % - Akzent4 3 2 2 10 2" xfId="5857"/>
    <cellStyle name="40 % - Akzent4 3 2 2 11" xfId="3422"/>
    <cellStyle name="40 % - Akzent4 3 2 2 11 2" xfId="5858"/>
    <cellStyle name="40 % - Akzent4 3 2 2 12" xfId="5856"/>
    <cellStyle name="40 % - Akzent4 3 2 2 12 2" xfId="15741"/>
    <cellStyle name="40 % - Akzent4 3 2 2 13" xfId="15742"/>
    <cellStyle name="40 % - Akzent4 3 2 2 13 2" xfId="15743"/>
    <cellStyle name="40 % - Akzent4 3 2 2 14" xfId="15744"/>
    <cellStyle name="40 % - Akzent4 3 2 2 14 2" xfId="15745"/>
    <cellStyle name="40 % - Akzent4 3 2 2 15" xfId="15746"/>
    <cellStyle name="40 % - Akzent4 3 2 2 16" xfId="15747"/>
    <cellStyle name="40 % - Akzent4 3 2 2 17" xfId="15748"/>
    <cellStyle name="40 % - Akzent4 3 2 2 18" xfId="15749"/>
    <cellStyle name="40 % - Akzent4 3 2 2 19" xfId="15750"/>
    <cellStyle name="40 % - Akzent4 3 2 2 2" xfId="1593"/>
    <cellStyle name="40 % - Akzent4 3 2 2 2 10" xfId="15751"/>
    <cellStyle name="40 % - Akzent4 3 2 2 2 10 2" xfId="15752"/>
    <cellStyle name="40 % - Akzent4 3 2 2 2 11" xfId="15753"/>
    <cellStyle name="40 % - Akzent4 3 2 2 2 12" xfId="15754"/>
    <cellStyle name="40 % - Akzent4 3 2 2 2 13" xfId="15755"/>
    <cellStyle name="40 % - Akzent4 3 2 2 2 2" xfId="1594"/>
    <cellStyle name="40 % - Akzent4 3 2 2 2 2 2" xfId="5860"/>
    <cellStyle name="40 % - Akzent4 3 2 2 2 2 2 2" xfId="15756"/>
    <cellStyle name="40 % - Akzent4 3 2 2 2 2 3" xfId="15757"/>
    <cellStyle name="40 % - Akzent4 3 2 2 2 2 4" xfId="15758"/>
    <cellStyle name="40 % - Akzent4 3 2 2 2 3" xfId="1595"/>
    <cellStyle name="40 % - Akzent4 3 2 2 2 3 2" xfId="5861"/>
    <cellStyle name="40 % - Akzent4 3 2 2 2 3 3" xfId="15759"/>
    <cellStyle name="40 % - Akzent4 3 2 2 2 4" xfId="1596"/>
    <cellStyle name="40 % - Akzent4 3 2 2 2 4 2" xfId="5862"/>
    <cellStyle name="40 % - Akzent4 3 2 2 2 5" xfId="1597"/>
    <cellStyle name="40 % - Akzent4 3 2 2 2 5 2" xfId="5863"/>
    <cellStyle name="40 % - Akzent4 3 2 2 2 6" xfId="2877"/>
    <cellStyle name="40 % - Akzent4 3 2 2 2 6 2" xfId="5864"/>
    <cellStyle name="40 % - Akzent4 3 2 2 2 7" xfId="2878"/>
    <cellStyle name="40 % - Akzent4 3 2 2 2 7 2" xfId="5865"/>
    <cellStyle name="40 % - Akzent4 3 2 2 2 8" xfId="3423"/>
    <cellStyle name="40 % - Akzent4 3 2 2 2 8 2" xfId="5866"/>
    <cellStyle name="40 % - Akzent4 3 2 2 2 9" xfId="5859"/>
    <cellStyle name="40 % - Akzent4 3 2 2 2 9 2" xfId="15760"/>
    <cellStyle name="40 % - Akzent4 3 2 2 20" xfId="15761"/>
    <cellStyle name="40 % - Akzent4 3 2 2 21" xfId="15762"/>
    <cellStyle name="40 % - Akzent4 3 2 2 3" xfId="1598"/>
    <cellStyle name="40 % - Akzent4 3 2 2 3 2" xfId="5867"/>
    <cellStyle name="40 % - Akzent4 3 2 2 3 2 2" xfId="15763"/>
    <cellStyle name="40 % - Akzent4 3 2 2 3 3" xfId="15764"/>
    <cellStyle name="40 % - Akzent4 3 2 2 3 4" xfId="15765"/>
    <cellStyle name="40 % - Akzent4 3 2 2 4" xfId="1599"/>
    <cellStyle name="40 % - Akzent4 3 2 2 4 2" xfId="5868"/>
    <cellStyle name="40 % - Akzent4 3 2 2 4 3" xfId="15766"/>
    <cellStyle name="40 % - Akzent4 3 2 2 5" xfId="1600"/>
    <cellStyle name="40 % - Akzent4 3 2 2 5 2" xfId="5869"/>
    <cellStyle name="40 % - Akzent4 3 2 2 6" xfId="1601"/>
    <cellStyle name="40 % - Akzent4 3 2 2 6 2" xfId="5870"/>
    <cellStyle name="40 % - Akzent4 3 2 2 7" xfId="1602"/>
    <cellStyle name="40 % - Akzent4 3 2 2 7 2" xfId="5871"/>
    <cellStyle name="40 % - Akzent4 3 2 2 8" xfId="2879"/>
    <cellStyle name="40 % - Akzent4 3 2 2 8 2" xfId="5872"/>
    <cellStyle name="40 % - Akzent4 3 2 2 9" xfId="2880"/>
    <cellStyle name="40 % - Akzent4 3 2 2 9 2" xfId="5873"/>
    <cellStyle name="40 % - Akzent4 3 2 20" xfId="15767"/>
    <cellStyle name="40 % - Akzent4 3 2 20 2" xfId="15768"/>
    <cellStyle name="40 % - Akzent4 3 2 21" xfId="15769"/>
    <cellStyle name="40 % - Akzent4 3 2 22" xfId="15770"/>
    <cellStyle name="40 % - Akzent4 3 2 23" xfId="15771"/>
    <cellStyle name="40 % - Akzent4 3 2 24" xfId="15772"/>
    <cellStyle name="40 % - Akzent4 3 2 25" xfId="15773"/>
    <cellStyle name="40 % - Akzent4 3 2 3" xfId="1603"/>
    <cellStyle name="40 % - Akzent4 3 2 3 10" xfId="15774"/>
    <cellStyle name="40 % - Akzent4 3 2 3 10 2" xfId="15775"/>
    <cellStyle name="40 % - Akzent4 3 2 3 11" xfId="15776"/>
    <cellStyle name="40 % - Akzent4 3 2 3 12" xfId="15777"/>
    <cellStyle name="40 % - Akzent4 3 2 3 13" xfId="15778"/>
    <cellStyle name="40 % - Akzent4 3 2 3 14" xfId="15779"/>
    <cellStyle name="40 % - Akzent4 3 2 3 15" xfId="15780"/>
    <cellStyle name="40 % - Akzent4 3 2 3 16" xfId="15781"/>
    <cellStyle name="40 % - Akzent4 3 2 3 17" xfId="15782"/>
    <cellStyle name="40 % - Akzent4 3 2 3 2" xfId="1604"/>
    <cellStyle name="40 % - Akzent4 3 2 3 2 2" xfId="5875"/>
    <cellStyle name="40 % - Akzent4 3 2 3 2 2 2" xfId="15783"/>
    <cellStyle name="40 % - Akzent4 3 2 3 2 3" xfId="15784"/>
    <cellStyle name="40 % - Akzent4 3 2 3 2 4" xfId="15785"/>
    <cellStyle name="40 % - Akzent4 3 2 3 3" xfId="1605"/>
    <cellStyle name="40 % - Akzent4 3 2 3 3 2" xfId="5876"/>
    <cellStyle name="40 % - Akzent4 3 2 3 3 3" xfId="15786"/>
    <cellStyle name="40 % - Akzent4 3 2 3 4" xfId="1606"/>
    <cellStyle name="40 % - Akzent4 3 2 3 4 2" xfId="5877"/>
    <cellStyle name="40 % - Akzent4 3 2 3 5" xfId="1607"/>
    <cellStyle name="40 % - Akzent4 3 2 3 5 2" xfId="5878"/>
    <cellStyle name="40 % - Akzent4 3 2 3 6" xfId="2881"/>
    <cellStyle name="40 % - Akzent4 3 2 3 6 2" xfId="5879"/>
    <cellStyle name="40 % - Akzent4 3 2 3 7" xfId="2882"/>
    <cellStyle name="40 % - Akzent4 3 2 3 7 2" xfId="5880"/>
    <cellStyle name="40 % - Akzent4 3 2 3 8" xfId="3424"/>
    <cellStyle name="40 % - Akzent4 3 2 3 8 2" xfId="5881"/>
    <cellStyle name="40 % - Akzent4 3 2 3 9" xfId="5874"/>
    <cellStyle name="40 % - Akzent4 3 2 3 9 2" xfId="15787"/>
    <cellStyle name="40 % - Akzent4 3 2 4" xfId="1608"/>
    <cellStyle name="40 % - Akzent4 3 2 4 2" xfId="5882"/>
    <cellStyle name="40 % - Akzent4 3 2 4 2 2" xfId="15788"/>
    <cellStyle name="40 % - Akzent4 3 2 4 3" xfId="15789"/>
    <cellStyle name="40 % - Akzent4 3 2 4 4" xfId="15790"/>
    <cellStyle name="40 % - Akzent4 3 2 4 5" xfId="15791"/>
    <cellStyle name="40 % - Akzent4 3 2 4 6" xfId="15792"/>
    <cellStyle name="40 % - Akzent4 3 2 4 7" xfId="15793"/>
    <cellStyle name="40 % - Akzent4 3 2 4 8" xfId="15794"/>
    <cellStyle name="40 % - Akzent4 3 2 5" xfId="1609"/>
    <cellStyle name="40 % - Akzent4 3 2 5 2" xfId="5883"/>
    <cellStyle name="40 % - Akzent4 3 2 5 3" xfId="15795"/>
    <cellStyle name="40 % - Akzent4 3 2 5 4" xfId="15796"/>
    <cellStyle name="40 % - Akzent4 3 2 5 5" xfId="15797"/>
    <cellStyle name="40 % - Akzent4 3 2 5 6" xfId="15798"/>
    <cellStyle name="40 % - Akzent4 3 2 5 7" xfId="15799"/>
    <cellStyle name="40 % - Akzent4 3 2 6" xfId="1610"/>
    <cellStyle name="40 % - Akzent4 3 2 6 2" xfId="5884"/>
    <cellStyle name="40 % - Akzent4 3 2 6 3" xfId="15800"/>
    <cellStyle name="40 % - Akzent4 3 2 6 4" xfId="15801"/>
    <cellStyle name="40 % - Akzent4 3 2 6 5" xfId="15802"/>
    <cellStyle name="40 % - Akzent4 3 2 7" xfId="1611"/>
    <cellStyle name="40 % - Akzent4 3 2 7 2" xfId="5885"/>
    <cellStyle name="40 % - Akzent4 3 2 7 3" xfId="15803"/>
    <cellStyle name="40 % - Akzent4 3 2 7 4" xfId="15804"/>
    <cellStyle name="40 % - Akzent4 3 2 7 5" xfId="15805"/>
    <cellStyle name="40 % - Akzent4 3 2 8" xfId="1612"/>
    <cellStyle name="40 % - Akzent4 3 2 8 2" xfId="5886"/>
    <cellStyle name="40 % - Akzent4 3 2 8 3" xfId="15806"/>
    <cellStyle name="40 % - Akzent4 3 2 8 4" xfId="15807"/>
    <cellStyle name="40 % - Akzent4 3 2 8 5" xfId="15808"/>
    <cellStyle name="40 % - Akzent4 3 2 9" xfId="1613"/>
    <cellStyle name="40 % - Akzent4 3 2 9 2" xfId="5887"/>
    <cellStyle name="40 % - Akzent4 3 2 9 3" xfId="15809"/>
    <cellStyle name="40 % - Akzent4 3 2 9 4" xfId="15810"/>
    <cellStyle name="40 % - Akzent4 3 2 9 5" xfId="15811"/>
    <cellStyle name="40 % - Akzent4 3 20" xfId="15812"/>
    <cellStyle name="40 % - Akzent4 3 20 2" xfId="15813"/>
    <cellStyle name="40 % - Akzent4 3 20 3" xfId="15814"/>
    <cellStyle name="40 % - Akzent4 3 21" xfId="15815"/>
    <cellStyle name="40 % - Akzent4 3 21 2" xfId="15816"/>
    <cellStyle name="40 % - Akzent4 3 22" xfId="15817"/>
    <cellStyle name="40 % - Akzent4 3 22 2" xfId="15818"/>
    <cellStyle name="40 % - Akzent4 3 23" xfId="15819"/>
    <cellStyle name="40 % - Akzent4 3 24" xfId="15820"/>
    <cellStyle name="40 % - Akzent4 3 25" xfId="15821"/>
    <cellStyle name="40 % - Akzent4 3 26" xfId="15822"/>
    <cellStyle name="40 % - Akzent4 3 27" xfId="15823"/>
    <cellStyle name="40 % - Akzent4 3 28" xfId="15824"/>
    <cellStyle name="40 % - Akzent4 3 3" xfId="1614"/>
    <cellStyle name="40 % - Akzent4 3 3 10" xfId="2883"/>
    <cellStyle name="40 % - Akzent4 3 3 10 2" xfId="5889"/>
    <cellStyle name="40 % - Akzent4 3 3 11" xfId="2884"/>
    <cellStyle name="40 % - Akzent4 3 3 11 2" xfId="5890"/>
    <cellStyle name="40 % - Akzent4 3 3 12" xfId="3425"/>
    <cellStyle name="40 % - Akzent4 3 3 12 2" xfId="5891"/>
    <cellStyle name="40 % - Akzent4 3 3 13" xfId="5888"/>
    <cellStyle name="40 % - Akzent4 3 3 13 2" xfId="15825"/>
    <cellStyle name="40 % - Akzent4 3 3 14" xfId="15826"/>
    <cellStyle name="40 % - Akzent4 3 3 14 2" xfId="15827"/>
    <cellStyle name="40 % - Akzent4 3 3 15" xfId="15828"/>
    <cellStyle name="40 % - Akzent4 3 3 15 2" xfId="15829"/>
    <cellStyle name="40 % - Akzent4 3 3 16" xfId="15830"/>
    <cellStyle name="40 % - Akzent4 3 3 17" xfId="15831"/>
    <cellStyle name="40 % - Akzent4 3 3 18" xfId="15832"/>
    <cellStyle name="40 % - Akzent4 3 3 19" xfId="15833"/>
    <cellStyle name="40 % - Akzent4 3 3 2" xfId="1615"/>
    <cellStyle name="40 % - Akzent4 3 3 2 10" xfId="3426"/>
    <cellStyle name="40 % - Akzent4 3 3 2 10 2" xfId="5893"/>
    <cellStyle name="40 % - Akzent4 3 3 2 11" xfId="5892"/>
    <cellStyle name="40 % - Akzent4 3 3 2 11 2" xfId="15834"/>
    <cellStyle name="40 % - Akzent4 3 3 2 12" xfId="15835"/>
    <cellStyle name="40 % - Akzent4 3 3 2 12 2" xfId="15836"/>
    <cellStyle name="40 % - Akzent4 3 3 2 13" xfId="15837"/>
    <cellStyle name="40 % - Akzent4 3 3 2 14" xfId="15838"/>
    <cellStyle name="40 % - Akzent4 3 3 2 15" xfId="15839"/>
    <cellStyle name="40 % - Akzent4 3 3 2 16" xfId="15840"/>
    <cellStyle name="40 % - Akzent4 3 3 2 2" xfId="1616"/>
    <cellStyle name="40 % - Akzent4 3 3 2 2 10" xfId="15841"/>
    <cellStyle name="40 % - Akzent4 3 3 2 2 10 2" xfId="15842"/>
    <cellStyle name="40 % - Akzent4 3 3 2 2 11" xfId="15843"/>
    <cellStyle name="40 % - Akzent4 3 3 2 2 12" xfId="15844"/>
    <cellStyle name="40 % - Akzent4 3 3 2 2 13" xfId="15845"/>
    <cellStyle name="40 % - Akzent4 3 3 2 2 2" xfId="1617"/>
    <cellStyle name="40 % - Akzent4 3 3 2 2 2 2" xfId="5895"/>
    <cellStyle name="40 % - Akzent4 3 3 2 2 2 2 2" xfId="15846"/>
    <cellStyle name="40 % - Akzent4 3 3 2 2 2 3" xfId="15847"/>
    <cellStyle name="40 % - Akzent4 3 3 2 2 2 4" xfId="15848"/>
    <cellStyle name="40 % - Akzent4 3 3 2 2 3" xfId="1618"/>
    <cellStyle name="40 % - Akzent4 3 3 2 2 3 2" xfId="5896"/>
    <cellStyle name="40 % - Akzent4 3 3 2 2 3 3" xfId="15849"/>
    <cellStyle name="40 % - Akzent4 3 3 2 2 4" xfId="1619"/>
    <cellStyle name="40 % - Akzent4 3 3 2 2 4 2" xfId="5897"/>
    <cellStyle name="40 % - Akzent4 3 3 2 2 5" xfId="1620"/>
    <cellStyle name="40 % - Akzent4 3 3 2 2 5 2" xfId="5898"/>
    <cellStyle name="40 % - Akzent4 3 3 2 2 6" xfId="2885"/>
    <cellStyle name="40 % - Akzent4 3 3 2 2 6 2" xfId="5899"/>
    <cellStyle name="40 % - Akzent4 3 3 2 2 7" xfId="2886"/>
    <cellStyle name="40 % - Akzent4 3 3 2 2 7 2" xfId="5900"/>
    <cellStyle name="40 % - Akzent4 3 3 2 2 8" xfId="3427"/>
    <cellStyle name="40 % - Akzent4 3 3 2 2 8 2" xfId="5901"/>
    <cellStyle name="40 % - Akzent4 3 3 2 2 9" xfId="5894"/>
    <cellStyle name="40 % - Akzent4 3 3 2 2 9 2" xfId="15850"/>
    <cellStyle name="40 % - Akzent4 3 3 2 3" xfId="1621"/>
    <cellStyle name="40 % - Akzent4 3 3 2 3 2" xfId="5902"/>
    <cellStyle name="40 % - Akzent4 3 3 2 3 2 2" xfId="15851"/>
    <cellStyle name="40 % - Akzent4 3 3 2 3 3" xfId="15852"/>
    <cellStyle name="40 % - Akzent4 3 3 2 3 4" xfId="15853"/>
    <cellStyle name="40 % - Akzent4 3 3 2 4" xfId="1622"/>
    <cellStyle name="40 % - Akzent4 3 3 2 4 2" xfId="5903"/>
    <cellStyle name="40 % - Akzent4 3 3 2 4 3" xfId="15854"/>
    <cellStyle name="40 % - Akzent4 3 3 2 5" xfId="1623"/>
    <cellStyle name="40 % - Akzent4 3 3 2 5 2" xfId="5904"/>
    <cellStyle name="40 % - Akzent4 3 3 2 6" xfId="1624"/>
    <cellStyle name="40 % - Akzent4 3 3 2 6 2" xfId="5905"/>
    <cellStyle name="40 % - Akzent4 3 3 2 7" xfId="1625"/>
    <cellStyle name="40 % - Akzent4 3 3 2 7 2" xfId="5906"/>
    <cellStyle name="40 % - Akzent4 3 3 2 8" xfId="2887"/>
    <cellStyle name="40 % - Akzent4 3 3 2 8 2" xfId="5907"/>
    <cellStyle name="40 % - Akzent4 3 3 2 9" xfId="2888"/>
    <cellStyle name="40 % - Akzent4 3 3 2 9 2" xfId="5908"/>
    <cellStyle name="40 % - Akzent4 3 3 20" xfId="15855"/>
    <cellStyle name="40 % - Akzent4 3 3 21" xfId="15856"/>
    <cellStyle name="40 % - Akzent4 3 3 22" xfId="15857"/>
    <cellStyle name="40 % - Akzent4 3 3 3" xfId="1626"/>
    <cellStyle name="40 % - Akzent4 3 3 3 10" xfId="15858"/>
    <cellStyle name="40 % - Akzent4 3 3 3 10 2" xfId="15859"/>
    <cellStyle name="40 % - Akzent4 3 3 3 11" xfId="15860"/>
    <cellStyle name="40 % - Akzent4 3 3 3 12" xfId="15861"/>
    <cellStyle name="40 % - Akzent4 3 3 3 13" xfId="15862"/>
    <cellStyle name="40 % - Akzent4 3 3 3 14" xfId="15863"/>
    <cellStyle name="40 % - Akzent4 3 3 3 2" xfId="1627"/>
    <cellStyle name="40 % - Akzent4 3 3 3 2 2" xfId="5910"/>
    <cellStyle name="40 % - Akzent4 3 3 3 2 2 2" xfId="15864"/>
    <cellStyle name="40 % - Akzent4 3 3 3 2 3" xfId="15865"/>
    <cellStyle name="40 % - Akzent4 3 3 3 2 4" xfId="15866"/>
    <cellStyle name="40 % - Akzent4 3 3 3 3" xfId="1628"/>
    <cellStyle name="40 % - Akzent4 3 3 3 3 2" xfId="5911"/>
    <cellStyle name="40 % - Akzent4 3 3 3 3 3" xfId="15867"/>
    <cellStyle name="40 % - Akzent4 3 3 3 4" xfId="1629"/>
    <cellStyle name="40 % - Akzent4 3 3 3 4 2" xfId="5912"/>
    <cellStyle name="40 % - Akzent4 3 3 3 5" xfId="1630"/>
    <cellStyle name="40 % - Akzent4 3 3 3 5 2" xfId="5913"/>
    <cellStyle name="40 % - Akzent4 3 3 3 6" xfId="2889"/>
    <cellStyle name="40 % - Akzent4 3 3 3 6 2" xfId="5914"/>
    <cellStyle name="40 % - Akzent4 3 3 3 7" xfId="2890"/>
    <cellStyle name="40 % - Akzent4 3 3 3 7 2" xfId="5915"/>
    <cellStyle name="40 % - Akzent4 3 3 3 8" xfId="3428"/>
    <cellStyle name="40 % - Akzent4 3 3 3 8 2" xfId="5916"/>
    <cellStyle name="40 % - Akzent4 3 3 3 9" xfId="5909"/>
    <cellStyle name="40 % - Akzent4 3 3 3 9 2" xfId="15868"/>
    <cellStyle name="40 % - Akzent4 3 3 4" xfId="1631"/>
    <cellStyle name="40 % - Akzent4 3 3 4 2" xfId="5917"/>
    <cellStyle name="40 % - Akzent4 3 3 4 2 2" xfId="15869"/>
    <cellStyle name="40 % - Akzent4 3 3 4 3" xfId="15870"/>
    <cellStyle name="40 % - Akzent4 3 3 4 4" xfId="15871"/>
    <cellStyle name="40 % - Akzent4 3 3 4 5" xfId="15872"/>
    <cellStyle name="40 % - Akzent4 3 3 5" xfId="1632"/>
    <cellStyle name="40 % - Akzent4 3 3 5 2" xfId="5918"/>
    <cellStyle name="40 % - Akzent4 3 3 5 3" xfId="15873"/>
    <cellStyle name="40 % - Akzent4 3 3 5 4" xfId="15874"/>
    <cellStyle name="40 % - Akzent4 3 3 6" xfId="1633"/>
    <cellStyle name="40 % - Akzent4 3 3 6 2" xfId="5919"/>
    <cellStyle name="40 % - Akzent4 3 3 6 3" xfId="15875"/>
    <cellStyle name="40 % - Akzent4 3 3 7" xfId="1634"/>
    <cellStyle name="40 % - Akzent4 3 3 7 2" xfId="5920"/>
    <cellStyle name="40 % - Akzent4 3 3 7 3" xfId="15876"/>
    <cellStyle name="40 % - Akzent4 3 3 8" xfId="1635"/>
    <cellStyle name="40 % - Akzent4 3 3 8 2" xfId="5921"/>
    <cellStyle name="40 % - Akzent4 3 3 8 3" xfId="15877"/>
    <cellStyle name="40 % - Akzent4 3 3 9" xfId="2891"/>
    <cellStyle name="40 % - Akzent4 3 3 9 2" xfId="5922"/>
    <cellStyle name="40 % - Akzent4 3 3 9 3" xfId="15878"/>
    <cellStyle name="40 % - Akzent4 3 4" xfId="1636"/>
    <cellStyle name="40 % - Akzent4 3 4 10" xfId="3429"/>
    <cellStyle name="40 % - Akzent4 3 4 10 2" xfId="5924"/>
    <cellStyle name="40 % - Akzent4 3 4 11" xfId="5923"/>
    <cellStyle name="40 % - Akzent4 3 4 11 2" xfId="15879"/>
    <cellStyle name="40 % - Akzent4 3 4 12" xfId="15880"/>
    <cellStyle name="40 % - Akzent4 3 4 12 2" xfId="15881"/>
    <cellStyle name="40 % - Akzent4 3 4 13" xfId="15882"/>
    <cellStyle name="40 % - Akzent4 3 4 14" xfId="15883"/>
    <cellStyle name="40 % - Akzent4 3 4 15" xfId="15884"/>
    <cellStyle name="40 % - Akzent4 3 4 16" xfId="15885"/>
    <cellStyle name="40 % - Akzent4 3 4 17" xfId="15886"/>
    <cellStyle name="40 % - Akzent4 3 4 18" xfId="15887"/>
    <cellStyle name="40 % - Akzent4 3 4 19" xfId="15888"/>
    <cellStyle name="40 % - Akzent4 3 4 2" xfId="1637"/>
    <cellStyle name="40 % - Akzent4 3 4 2 10" xfId="15889"/>
    <cellStyle name="40 % - Akzent4 3 4 2 10 2" xfId="15890"/>
    <cellStyle name="40 % - Akzent4 3 4 2 11" xfId="15891"/>
    <cellStyle name="40 % - Akzent4 3 4 2 12" xfId="15892"/>
    <cellStyle name="40 % - Akzent4 3 4 2 13" xfId="15893"/>
    <cellStyle name="40 % - Akzent4 3 4 2 2" xfId="1638"/>
    <cellStyle name="40 % - Akzent4 3 4 2 2 2" xfId="5926"/>
    <cellStyle name="40 % - Akzent4 3 4 2 2 2 2" xfId="15894"/>
    <cellStyle name="40 % - Akzent4 3 4 2 2 3" xfId="15895"/>
    <cellStyle name="40 % - Akzent4 3 4 2 2 4" xfId="15896"/>
    <cellStyle name="40 % - Akzent4 3 4 2 3" xfId="1639"/>
    <cellStyle name="40 % - Akzent4 3 4 2 3 2" xfId="5927"/>
    <cellStyle name="40 % - Akzent4 3 4 2 3 3" xfId="15897"/>
    <cellStyle name="40 % - Akzent4 3 4 2 4" xfId="1640"/>
    <cellStyle name="40 % - Akzent4 3 4 2 4 2" xfId="5928"/>
    <cellStyle name="40 % - Akzent4 3 4 2 5" xfId="1641"/>
    <cellStyle name="40 % - Akzent4 3 4 2 5 2" xfId="5929"/>
    <cellStyle name="40 % - Akzent4 3 4 2 6" xfId="2892"/>
    <cellStyle name="40 % - Akzent4 3 4 2 6 2" xfId="5930"/>
    <cellStyle name="40 % - Akzent4 3 4 2 7" xfId="2893"/>
    <cellStyle name="40 % - Akzent4 3 4 2 7 2" xfId="5931"/>
    <cellStyle name="40 % - Akzent4 3 4 2 8" xfId="3430"/>
    <cellStyle name="40 % - Akzent4 3 4 2 8 2" xfId="5932"/>
    <cellStyle name="40 % - Akzent4 3 4 2 9" xfId="5925"/>
    <cellStyle name="40 % - Akzent4 3 4 2 9 2" xfId="15898"/>
    <cellStyle name="40 % - Akzent4 3 4 3" xfId="1642"/>
    <cellStyle name="40 % - Akzent4 3 4 3 2" xfId="5933"/>
    <cellStyle name="40 % - Akzent4 3 4 3 2 2" xfId="15899"/>
    <cellStyle name="40 % - Akzent4 3 4 3 3" xfId="15900"/>
    <cellStyle name="40 % - Akzent4 3 4 3 4" xfId="15901"/>
    <cellStyle name="40 % - Akzent4 3 4 4" xfId="1643"/>
    <cellStyle name="40 % - Akzent4 3 4 4 2" xfId="5934"/>
    <cellStyle name="40 % - Akzent4 3 4 4 3" xfId="15902"/>
    <cellStyle name="40 % - Akzent4 3 4 5" xfId="1644"/>
    <cellStyle name="40 % - Akzent4 3 4 5 2" xfId="5935"/>
    <cellStyle name="40 % - Akzent4 3 4 6" xfId="1645"/>
    <cellStyle name="40 % - Akzent4 3 4 6 2" xfId="5936"/>
    <cellStyle name="40 % - Akzent4 3 4 7" xfId="1646"/>
    <cellStyle name="40 % - Akzent4 3 4 7 2" xfId="5937"/>
    <cellStyle name="40 % - Akzent4 3 4 8" xfId="2894"/>
    <cellStyle name="40 % - Akzent4 3 4 8 2" xfId="5938"/>
    <cellStyle name="40 % - Akzent4 3 4 9" xfId="2895"/>
    <cellStyle name="40 % - Akzent4 3 4 9 2" xfId="5939"/>
    <cellStyle name="40 % - Akzent4 3 5" xfId="1647"/>
    <cellStyle name="40 % - Akzent4 3 5 10" xfId="5940"/>
    <cellStyle name="40 % - Akzent4 3 5 10 2" xfId="15903"/>
    <cellStyle name="40 % - Akzent4 3 5 11" xfId="15904"/>
    <cellStyle name="40 % - Akzent4 3 5 11 2" xfId="15905"/>
    <cellStyle name="40 % - Akzent4 3 5 12" xfId="15906"/>
    <cellStyle name="40 % - Akzent4 3 5 13" xfId="15907"/>
    <cellStyle name="40 % - Akzent4 3 5 14" xfId="15908"/>
    <cellStyle name="40 % - Akzent4 3 5 15" xfId="15909"/>
    <cellStyle name="40 % - Akzent4 3 5 16" xfId="15910"/>
    <cellStyle name="40 % - Akzent4 3 5 17" xfId="15911"/>
    <cellStyle name="40 % - Akzent4 3 5 18" xfId="15912"/>
    <cellStyle name="40 % - Akzent4 3 5 2" xfId="1648"/>
    <cellStyle name="40 % - Akzent4 3 5 2 2" xfId="5941"/>
    <cellStyle name="40 % - Akzent4 3 5 2 2 2" xfId="15913"/>
    <cellStyle name="40 % - Akzent4 3 5 2 3" xfId="15914"/>
    <cellStyle name="40 % - Akzent4 3 5 2 4" xfId="15915"/>
    <cellStyle name="40 % - Akzent4 3 5 3" xfId="1649"/>
    <cellStyle name="40 % - Akzent4 3 5 3 2" xfId="5942"/>
    <cellStyle name="40 % - Akzent4 3 5 3 3" xfId="15916"/>
    <cellStyle name="40 % - Akzent4 3 5 4" xfId="1650"/>
    <cellStyle name="40 % - Akzent4 3 5 4 2" xfId="5943"/>
    <cellStyle name="40 % - Akzent4 3 5 5" xfId="1651"/>
    <cellStyle name="40 % - Akzent4 3 5 5 2" xfId="5944"/>
    <cellStyle name="40 % - Akzent4 3 5 6" xfId="1652"/>
    <cellStyle name="40 % - Akzent4 3 5 6 2" xfId="5945"/>
    <cellStyle name="40 % - Akzent4 3 5 7" xfId="2896"/>
    <cellStyle name="40 % - Akzent4 3 5 7 2" xfId="5946"/>
    <cellStyle name="40 % - Akzent4 3 5 8" xfId="2897"/>
    <cellStyle name="40 % - Akzent4 3 5 8 2" xfId="5947"/>
    <cellStyle name="40 % - Akzent4 3 5 9" xfId="3431"/>
    <cellStyle name="40 % - Akzent4 3 5 9 2" xfId="5948"/>
    <cellStyle name="40 % - Akzent4 3 6" xfId="1653"/>
    <cellStyle name="40 % - Akzent4 3 6 2" xfId="5949"/>
    <cellStyle name="40 % - Akzent4 3 6 2 2" xfId="15917"/>
    <cellStyle name="40 % - Akzent4 3 6 3" xfId="15918"/>
    <cellStyle name="40 % - Akzent4 3 6 4" xfId="15919"/>
    <cellStyle name="40 % - Akzent4 3 6 5" xfId="15920"/>
    <cellStyle name="40 % - Akzent4 3 6 6" xfId="15921"/>
    <cellStyle name="40 % - Akzent4 3 6 7" xfId="15922"/>
    <cellStyle name="40 % - Akzent4 3 6 8" xfId="15923"/>
    <cellStyle name="40 % - Akzent4 3 7" xfId="1654"/>
    <cellStyle name="40 % - Akzent4 3 7 2" xfId="5950"/>
    <cellStyle name="40 % - Akzent4 3 7 3" xfId="15924"/>
    <cellStyle name="40 % - Akzent4 3 7 4" xfId="15925"/>
    <cellStyle name="40 % - Akzent4 3 7 5" xfId="15926"/>
    <cellStyle name="40 % - Akzent4 3 7 6" xfId="15927"/>
    <cellStyle name="40 % - Akzent4 3 7 7" xfId="15928"/>
    <cellStyle name="40 % - Akzent4 3 8" xfId="1655"/>
    <cellStyle name="40 % - Akzent4 3 8 2" xfId="5951"/>
    <cellStyle name="40 % - Akzent4 3 8 3" xfId="15929"/>
    <cellStyle name="40 % - Akzent4 3 8 4" xfId="15930"/>
    <cellStyle name="40 % - Akzent4 3 8 5" xfId="15931"/>
    <cellStyle name="40 % - Akzent4 3 9" xfId="1656"/>
    <cellStyle name="40 % - Akzent4 3 9 2" xfId="5952"/>
    <cellStyle name="40 % - Akzent4 3 9 3" xfId="15932"/>
    <cellStyle name="40 % - Akzent4 3 9 4" xfId="15933"/>
    <cellStyle name="40 % - Akzent4 3 9 5" xfId="15934"/>
    <cellStyle name="40 % - Akzent4 4" xfId="1657"/>
    <cellStyle name="40 % - Akzent4 4 10" xfId="2898"/>
    <cellStyle name="40 % - Akzent4 4 10 2" xfId="5954"/>
    <cellStyle name="40 % - Akzent4 4 11" xfId="3432"/>
    <cellStyle name="40 % - Akzent4 4 11 2" xfId="5955"/>
    <cellStyle name="40 % - Akzent4 4 12" xfId="5953"/>
    <cellStyle name="40 % - Akzent4 4 12 2" xfId="15935"/>
    <cellStyle name="40 % - Akzent4 4 13" xfId="15936"/>
    <cellStyle name="40 % - Akzent4 4 13 2" xfId="15937"/>
    <cellStyle name="40 % - Akzent4 4 14" xfId="15938"/>
    <cellStyle name="40 % - Akzent4 4 14 2" xfId="15939"/>
    <cellStyle name="40 % - Akzent4 4 15" xfId="15940"/>
    <cellStyle name="40 % - Akzent4 4 16" xfId="15941"/>
    <cellStyle name="40 % - Akzent4 4 17" xfId="15942"/>
    <cellStyle name="40 % - Akzent4 4 18" xfId="15943"/>
    <cellStyle name="40 % - Akzent4 4 2" xfId="1658"/>
    <cellStyle name="40 % - Akzent4 4 2 2" xfId="3433"/>
    <cellStyle name="40 % - Akzent4 4 2 2 2" xfId="5957"/>
    <cellStyle name="40 % - Akzent4 4 2 2 3" xfId="15944"/>
    <cellStyle name="40 % - Akzent4 4 2 3" xfId="5956"/>
    <cellStyle name="40 % - Akzent4 4 2 4" xfId="15945"/>
    <cellStyle name="40 % - Akzent4 4 2 5" xfId="15946"/>
    <cellStyle name="40 % - Akzent4 4 3" xfId="1659"/>
    <cellStyle name="40 % - Akzent4 4 3 2" xfId="5958"/>
    <cellStyle name="40 % - Akzent4 4 3 3" xfId="15947"/>
    <cellStyle name="40 % - Akzent4 4 4" xfId="1660"/>
    <cellStyle name="40 % - Akzent4 4 4 2" xfId="5959"/>
    <cellStyle name="40 % - Akzent4 4 5" xfId="1661"/>
    <cellStyle name="40 % - Akzent4 4 5 2" xfId="5960"/>
    <cellStyle name="40 % - Akzent4 4 6" xfId="1662"/>
    <cellStyle name="40 % - Akzent4 4 6 2" xfId="5961"/>
    <cellStyle name="40 % - Akzent4 4 7" xfId="2899"/>
    <cellStyle name="40 % - Akzent4 4 7 2" xfId="5962"/>
    <cellStyle name="40 % - Akzent4 4 8" xfId="2900"/>
    <cellStyle name="40 % - Akzent4 4 8 2" xfId="5963"/>
    <cellStyle name="40 % - Akzent4 4 9" xfId="2901"/>
    <cellStyle name="40 % - Akzent4 5" xfId="3434"/>
    <cellStyle name="40 % - Akzent4 5 2" xfId="5964"/>
    <cellStyle name="40 % - Akzent4 5 2 2" xfId="15948"/>
    <cellStyle name="40 % - Akzent4 5 2 2 2" xfId="15949"/>
    <cellStyle name="40 % - Akzent4 5 2 3" xfId="15950"/>
    <cellStyle name="40 % - Akzent4 5 2 4" xfId="15951"/>
    <cellStyle name="40 % - Akzent4 5 3" xfId="15952"/>
    <cellStyle name="40 % - Akzent4 5 3 2" xfId="15953"/>
    <cellStyle name="40 % - Akzent4 5 3 3" xfId="15954"/>
    <cellStyle name="40 % - Akzent4 5 4" xfId="15955"/>
    <cellStyle name="40 % - Akzent4 5 5" xfId="15956"/>
    <cellStyle name="40 % - Akzent4 5 6" xfId="15957"/>
    <cellStyle name="40 % - Akzent4 6" xfId="3435"/>
    <cellStyle name="40 % - Akzent4 6 2" xfId="5965"/>
    <cellStyle name="40 % - Akzent4 6 2 2" xfId="15958"/>
    <cellStyle name="40 % - Akzent4 6 2 2 2" xfId="15959"/>
    <cellStyle name="40 % - Akzent4 6 2 3" xfId="15960"/>
    <cellStyle name="40 % - Akzent4 6 2 4" xfId="15961"/>
    <cellStyle name="40 % - Akzent4 6 3" xfId="15962"/>
    <cellStyle name="40 % - Akzent4 6 3 2" xfId="15963"/>
    <cellStyle name="40 % - Akzent4 6 3 3" xfId="15964"/>
    <cellStyle name="40 % - Akzent4 6 4" xfId="15965"/>
    <cellStyle name="40 % - Akzent4 6 5" xfId="15966"/>
    <cellStyle name="40 % - Akzent4 6 6" xfId="15967"/>
    <cellStyle name="40 % - Akzent4 7" xfId="15968"/>
    <cellStyle name="40 % - Akzent4 7 2" xfId="15969"/>
    <cellStyle name="40 % - Akzent4 7 2 2" xfId="15970"/>
    <cellStyle name="40 % - Akzent4 7 2 2 2" xfId="15971"/>
    <cellStyle name="40 % - Akzent4 7 2 3" xfId="15972"/>
    <cellStyle name="40 % - Akzent4 7 2 4" xfId="15973"/>
    <cellStyle name="40 % - Akzent4 7 3" xfId="15974"/>
    <cellStyle name="40 % - Akzent4 7 3 2" xfId="15975"/>
    <cellStyle name="40 % - Akzent4 7 4" xfId="15976"/>
    <cellStyle name="40 % - Akzent4 7 5" xfId="15977"/>
    <cellStyle name="40 % - Akzent4 8" xfId="15978"/>
    <cellStyle name="40 % - Akzent5 2" xfId="32"/>
    <cellStyle name="40 % - Akzent5 2 10" xfId="1664"/>
    <cellStyle name="40 % - Akzent5 2 10 2" xfId="5967"/>
    <cellStyle name="40 % - Akzent5 2 10 3" xfId="15979"/>
    <cellStyle name="40 % - Akzent5 2 10 4" xfId="15980"/>
    <cellStyle name="40 % - Akzent5 2 10 5" xfId="15981"/>
    <cellStyle name="40 % - Akzent5 2 10 6" xfId="15982"/>
    <cellStyle name="40 % - Akzent5 2 11" xfId="1665"/>
    <cellStyle name="40 % - Akzent5 2 11 2" xfId="5968"/>
    <cellStyle name="40 % - Akzent5 2 11 3" xfId="15983"/>
    <cellStyle name="40 % - Akzent5 2 11 4" xfId="15984"/>
    <cellStyle name="40 % - Akzent5 2 11 5" xfId="15985"/>
    <cellStyle name="40 % - Akzent5 2 11 6" xfId="15986"/>
    <cellStyle name="40 % - Akzent5 2 12" xfId="1666"/>
    <cellStyle name="40 % - Akzent5 2 12 2" xfId="5969"/>
    <cellStyle name="40 % - Akzent5 2 12 3" xfId="15987"/>
    <cellStyle name="40 % - Akzent5 2 12 4" xfId="15988"/>
    <cellStyle name="40 % - Akzent5 2 12 5" xfId="15989"/>
    <cellStyle name="40 % - Akzent5 2 12 6" xfId="15990"/>
    <cellStyle name="40 % - Akzent5 2 13" xfId="1667"/>
    <cellStyle name="40 % - Akzent5 2 13 2" xfId="5970"/>
    <cellStyle name="40 % - Akzent5 2 13 3" xfId="15991"/>
    <cellStyle name="40 % - Akzent5 2 13 4" xfId="15992"/>
    <cellStyle name="40 % - Akzent5 2 13 5" xfId="15993"/>
    <cellStyle name="40 % - Akzent5 2 13 6" xfId="15994"/>
    <cellStyle name="40 % - Akzent5 2 14" xfId="1668"/>
    <cellStyle name="40 % - Akzent5 2 14 2" xfId="5971"/>
    <cellStyle name="40 % - Akzent5 2 14 3" xfId="15995"/>
    <cellStyle name="40 % - Akzent5 2 14 4" xfId="15996"/>
    <cellStyle name="40 % - Akzent5 2 14 5" xfId="15997"/>
    <cellStyle name="40 % - Akzent5 2 14 6" xfId="15998"/>
    <cellStyle name="40 % - Akzent5 2 15" xfId="1669"/>
    <cellStyle name="40 % - Akzent5 2 15 2" xfId="5972"/>
    <cellStyle name="40 % - Akzent5 2 15 3" xfId="15999"/>
    <cellStyle name="40 % - Akzent5 2 15 4" xfId="16000"/>
    <cellStyle name="40 % - Akzent5 2 15 5" xfId="16001"/>
    <cellStyle name="40 % - Akzent5 2 15 6" xfId="16002"/>
    <cellStyle name="40 % - Akzent5 2 16" xfId="2902"/>
    <cellStyle name="40 % - Akzent5 2 16 2" xfId="5973"/>
    <cellStyle name="40 % - Akzent5 2 16 3" xfId="16003"/>
    <cellStyle name="40 % - Akzent5 2 16 4" xfId="16004"/>
    <cellStyle name="40 % - Akzent5 2 16 5" xfId="16005"/>
    <cellStyle name="40 % - Akzent5 2 16 6" xfId="16006"/>
    <cellStyle name="40 % - Akzent5 2 17" xfId="2903"/>
    <cellStyle name="40 % - Akzent5 2 17 2" xfId="5974"/>
    <cellStyle name="40 % - Akzent5 2 17 3" xfId="16007"/>
    <cellStyle name="40 % - Akzent5 2 17 4" xfId="16008"/>
    <cellStyle name="40 % - Akzent5 2 17 5" xfId="16009"/>
    <cellStyle name="40 % - Akzent5 2 17 6" xfId="16010"/>
    <cellStyle name="40 % - Akzent5 2 18" xfId="2904"/>
    <cellStyle name="40 % - Akzent5 2 18 2" xfId="5975"/>
    <cellStyle name="40 % - Akzent5 2 18 3" xfId="16011"/>
    <cellStyle name="40 % - Akzent5 2 18 4" xfId="16012"/>
    <cellStyle name="40 % - Akzent5 2 18 5" xfId="16013"/>
    <cellStyle name="40 % - Akzent5 2 18 6" xfId="16014"/>
    <cellStyle name="40 % - Akzent5 2 19" xfId="2905"/>
    <cellStyle name="40 % - Akzent5 2 19 2" xfId="5976"/>
    <cellStyle name="40 % - Akzent5 2 19 3" xfId="16015"/>
    <cellStyle name="40 % - Akzent5 2 19 4" xfId="16016"/>
    <cellStyle name="40 % - Akzent5 2 19 5" xfId="16017"/>
    <cellStyle name="40 % - Akzent5 2 19 6" xfId="16018"/>
    <cellStyle name="40 % - Akzent5 2 2" xfId="1670"/>
    <cellStyle name="40 % - Akzent5 2 2 10" xfId="2906"/>
    <cellStyle name="40 % - Akzent5 2 2 10 2" xfId="5978"/>
    <cellStyle name="40 % - Akzent5 2 2 10 3" xfId="16019"/>
    <cellStyle name="40 % - Akzent5 2 2 10 4" xfId="16020"/>
    <cellStyle name="40 % - Akzent5 2 2 10 5" xfId="16021"/>
    <cellStyle name="40 % - Akzent5 2 2 10 6" xfId="16022"/>
    <cellStyle name="40 % - Akzent5 2 2 11" xfId="2907"/>
    <cellStyle name="40 % - Akzent5 2 2 11 2" xfId="5979"/>
    <cellStyle name="40 % - Akzent5 2 2 11 3" xfId="16023"/>
    <cellStyle name="40 % - Akzent5 2 2 11 4" xfId="16024"/>
    <cellStyle name="40 % - Akzent5 2 2 11 5" xfId="16025"/>
    <cellStyle name="40 % - Akzent5 2 2 11 6" xfId="16026"/>
    <cellStyle name="40 % - Akzent5 2 2 12" xfId="2908"/>
    <cellStyle name="40 % - Akzent5 2 2 12 2" xfId="5980"/>
    <cellStyle name="40 % - Akzent5 2 2 12 3" xfId="16027"/>
    <cellStyle name="40 % - Akzent5 2 2 12 4" xfId="16028"/>
    <cellStyle name="40 % - Akzent5 2 2 12 5" xfId="16029"/>
    <cellStyle name="40 % - Akzent5 2 2 12 6" xfId="16030"/>
    <cellStyle name="40 % - Akzent5 2 2 13" xfId="2909"/>
    <cellStyle name="40 % - Akzent5 2 2 13 2" xfId="5981"/>
    <cellStyle name="40 % - Akzent5 2 2 13 3" xfId="16031"/>
    <cellStyle name="40 % - Akzent5 2 2 13 4" xfId="16032"/>
    <cellStyle name="40 % - Akzent5 2 2 13 5" xfId="16033"/>
    <cellStyle name="40 % - Akzent5 2 2 13 6" xfId="16034"/>
    <cellStyle name="40 % - Akzent5 2 2 14" xfId="3436"/>
    <cellStyle name="40 % - Akzent5 2 2 14 2" xfId="5982"/>
    <cellStyle name="40 % - Akzent5 2 2 14 3" xfId="16035"/>
    <cellStyle name="40 % - Akzent5 2 2 14 4" xfId="16036"/>
    <cellStyle name="40 % - Akzent5 2 2 14 5" xfId="16037"/>
    <cellStyle name="40 % - Akzent5 2 2 14 6" xfId="16038"/>
    <cellStyle name="40 % - Akzent5 2 2 15" xfId="5977"/>
    <cellStyle name="40 % - Akzent5 2 2 15 2" xfId="16039"/>
    <cellStyle name="40 % - Akzent5 2 2 15 3" xfId="16040"/>
    <cellStyle name="40 % - Akzent5 2 2 15 4" xfId="16041"/>
    <cellStyle name="40 % - Akzent5 2 2 15 5" xfId="16042"/>
    <cellStyle name="40 % - Akzent5 2 2 15 6" xfId="16043"/>
    <cellStyle name="40 % - Akzent5 2 2 16" xfId="16044"/>
    <cellStyle name="40 % - Akzent5 2 2 16 2" xfId="16045"/>
    <cellStyle name="40 % - Akzent5 2 2 16 3" xfId="16046"/>
    <cellStyle name="40 % - Akzent5 2 2 16 4" xfId="16047"/>
    <cellStyle name="40 % - Akzent5 2 2 16 5" xfId="16048"/>
    <cellStyle name="40 % - Akzent5 2 2 16 6" xfId="16049"/>
    <cellStyle name="40 % - Akzent5 2 2 17" xfId="16050"/>
    <cellStyle name="40 % - Akzent5 2 2 17 2" xfId="16051"/>
    <cellStyle name="40 % - Akzent5 2 2 17 3" xfId="16052"/>
    <cellStyle name="40 % - Akzent5 2 2 17 4" xfId="16053"/>
    <cellStyle name="40 % - Akzent5 2 2 17 5" xfId="16054"/>
    <cellStyle name="40 % - Akzent5 2 2 17 6" xfId="16055"/>
    <cellStyle name="40 % - Akzent5 2 2 18" xfId="16056"/>
    <cellStyle name="40 % - Akzent5 2 2 18 2" xfId="16057"/>
    <cellStyle name="40 % - Akzent5 2 2 18 3" xfId="16058"/>
    <cellStyle name="40 % - Akzent5 2 2 18 4" xfId="16059"/>
    <cellStyle name="40 % - Akzent5 2 2 18 5" xfId="16060"/>
    <cellStyle name="40 % - Akzent5 2 2 19" xfId="16061"/>
    <cellStyle name="40 % - Akzent5 2 2 19 2" xfId="16062"/>
    <cellStyle name="40 % - Akzent5 2 2 19 3" xfId="16063"/>
    <cellStyle name="40 % - Akzent5 2 2 19 4" xfId="16064"/>
    <cellStyle name="40 % - Akzent5 2 2 19 5" xfId="16065"/>
    <cellStyle name="40 % - Akzent5 2 2 2" xfId="1671"/>
    <cellStyle name="40 % - Akzent5 2 2 2 10" xfId="2910"/>
    <cellStyle name="40 % - Akzent5 2 2 2 10 2" xfId="5984"/>
    <cellStyle name="40 % - Akzent5 2 2 2 10 3" xfId="16066"/>
    <cellStyle name="40 % - Akzent5 2 2 2 10 4" xfId="16067"/>
    <cellStyle name="40 % - Akzent5 2 2 2 10 5" xfId="16068"/>
    <cellStyle name="40 % - Akzent5 2 2 2 11" xfId="3437"/>
    <cellStyle name="40 % - Akzent5 2 2 2 11 2" xfId="5985"/>
    <cellStyle name="40 % - Akzent5 2 2 2 11 3" xfId="16069"/>
    <cellStyle name="40 % - Akzent5 2 2 2 11 4" xfId="16070"/>
    <cellStyle name="40 % - Akzent5 2 2 2 11 5" xfId="16071"/>
    <cellStyle name="40 % - Akzent5 2 2 2 12" xfId="5983"/>
    <cellStyle name="40 % - Akzent5 2 2 2 12 2" xfId="16072"/>
    <cellStyle name="40 % - Akzent5 2 2 2 12 3" xfId="16073"/>
    <cellStyle name="40 % - Akzent5 2 2 2 12 4" xfId="16074"/>
    <cellStyle name="40 % - Akzent5 2 2 2 12 5" xfId="16075"/>
    <cellStyle name="40 % - Akzent5 2 2 2 13" xfId="16076"/>
    <cellStyle name="40 % - Akzent5 2 2 2 13 2" xfId="16077"/>
    <cellStyle name="40 % - Akzent5 2 2 2 13 3" xfId="16078"/>
    <cellStyle name="40 % - Akzent5 2 2 2 13 4" xfId="16079"/>
    <cellStyle name="40 % - Akzent5 2 2 2 13 5" xfId="16080"/>
    <cellStyle name="40 % - Akzent5 2 2 2 14" xfId="16081"/>
    <cellStyle name="40 % - Akzent5 2 2 2 14 2" xfId="16082"/>
    <cellStyle name="40 % - Akzent5 2 2 2 14 3" xfId="16083"/>
    <cellStyle name="40 % - Akzent5 2 2 2 14 4" xfId="16084"/>
    <cellStyle name="40 % - Akzent5 2 2 2 15" xfId="16085"/>
    <cellStyle name="40 % - Akzent5 2 2 2 15 2" xfId="16086"/>
    <cellStyle name="40 % - Akzent5 2 2 2 16" xfId="16087"/>
    <cellStyle name="40 % - Akzent5 2 2 2 16 2" xfId="16088"/>
    <cellStyle name="40 % - Akzent5 2 2 2 17" xfId="16089"/>
    <cellStyle name="40 % - Akzent5 2 2 2 17 2" xfId="16090"/>
    <cellStyle name="40 % - Akzent5 2 2 2 18" xfId="16091"/>
    <cellStyle name="40 % - Akzent5 2 2 2 18 2" xfId="16092"/>
    <cellStyle name="40 % - Akzent5 2 2 2 19" xfId="16093"/>
    <cellStyle name="40 % - Akzent5 2 2 2 19 2" xfId="16094"/>
    <cellStyle name="40 % - Akzent5 2 2 2 2" xfId="1672"/>
    <cellStyle name="40 % - Akzent5 2 2 2 2 10" xfId="5986"/>
    <cellStyle name="40 % - Akzent5 2 2 2 2 10 2" xfId="16095"/>
    <cellStyle name="40 % - Akzent5 2 2 2 2 10 3" xfId="16096"/>
    <cellStyle name="40 % - Akzent5 2 2 2 2 10 4" xfId="16097"/>
    <cellStyle name="40 % - Akzent5 2 2 2 2 10 5" xfId="16098"/>
    <cellStyle name="40 % - Akzent5 2 2 2 2 11" xfId="16099"/>
    <cellStyle name="40 % - Akzent5 2 2 2 2 11 2" xfId="16100"/>
    <cellStyle name="40 % - Akzent5 2 2 2 2 11 3" xfId="16101"/>
    <cellStyle name="40 % - Akzent5 2 2 2 2 11 4" xfId="16102"/>
    <cellStyle name="40 % - Akzent5 2 2 2 2 12" xfId="16103"/>
    <cellStyle name="40 % - Akzent5 2 2 2 2 12 2" xfId="16104"/>
    <cellStyle name="40 % - Akzent5 2 2 2 2 13" xfId="16105"/>
    <cellStyle name="40 % - Akzent5 2 2 2 2 13 2" xfId="16106"/>
    <cellStyle name="40 % - Akzent5 2 2 2 2 14" xfId="16107"/>
    <cellStyle name="40 % - Akzent5 2 2 2 2 14 2" xfId="16108"/>
    <cellStyle name="40 % - Akzent5 2 2 2 2 15" xfId="16109"/>
    <cellStyle name="40 % - Akzent5 2 2 2 2 15 2" xfId="16110"/>
    <cellStyle name="40 % - Akzent5 2 2 2 2 16" xfId="16111"/>
    <cellStyle name="40 % - Akzent5 2 2 2 2 16 2" xfId="16112"/>
    <cellStyle name="40 % - Akzent5 2 2 2 2 17" xfId="16113"/>
    <cellStyle name="40 % - Akzent5 2 2 2 2 17 2" xfId="16114"/>
    <cellStyle name="40 % - Akzent5 2 2 2 2 18" xfId="16115"/>
    <cellStyle name="40 % - Akzent5 2 2 2 2 19" xfId="16116"/>
    <cellStyle name="40 % - Akzent5 2 2 2 2 2" xfId="1673"/>
    <cellStyle name="40 % - Akzent5 2 2 2 2 2 2" xfId="5987"/>
    <cellStyle name="40 % - Akzent5 2 2 2 2 2 2 2" xfId="16117"/>
    <cellStyle name="40 % - Akzent5 2 2 2 2 2 3" xfId="16118"/>
    <cellStyle name="40 % - Akzent5 2 2 2 2 2 4" xfId="16119"/>
    <cellStyle name="40 % - Akzent5 2 2 2 2 2 5" xfId="16120"/>
    <cellStyle name="40 % - Akzent5 2 2 2 2 2 6" xfId="16121"/>
    <cellStyle name="40 % - Akzent5 2 2 2 2 2 7" xfId="16122"/>
    <cellStyle name="40 % - Akzent5 2 2 2 2 2 8" xfId="16123"/>
    <cellStyle name="40 % - Akzent5 2 2 2 2 20" xfId="16124"/>
    <cellStyle name="40 % - Akzent5 2 2 2 2 21" xfId="16125"/>
    <cellStyle name="40 % - Akzent5 2 2 2 2 3" xfId="1674"/>
    <cellStyle name="40 % - Akzent5 2 2 2 2 3 2" xfId="5988"/>
    <cellStyle name="40 % - Akzent5 2 2 2 2 3 3" xfId="16126"/>
    <cellStyle name="40 % - Akzent5 2 2 2 2 3 4" xfId="16127"/>
    <cellStyle name="40 % - Akzent5 2 2 2 2 3 5" xfId="16128"/>
    <cellStyle name="40 % - Akzent5 2 2 2 2 3 6" xfId="16129"/>
    <cellStyle name="40 % - Akzent5 2 2 2 2 3 7" xfId="16130"/>
    <cellStyle name="40 % - Akzent5 2 2 2 2 4" xfId="1675"/>
    <cellStyle name="40 % - Akzent5 2 2 2 2 4 2" xfId="5989"/>
    <cellStyle name="40 % - Akzent5 2 2 2 2 4 3" xfId="16131"/>
    <cellStyle name="40 % - Akzent5 2 2 2 2 4 4" xfId="16132"/>
    <cellStyle name="40 % - Akzent5 2 2 2 2 4 5" xfId="16133"/>
    <cellStyle name="40 % - Akzent5 2 2 2 2 4 6" xfId="16134"/>
    <cellStyle name="40 % - Akzent5 2 2 2 2 5" xfId="1676"/>
    <cellStyle name="40 % - Akzent5 2 2 2 2 5 2" xfId="5990"/>
    <cellStyle name="40 % - Akzent5 2 2 2 2 5 3" xfId="16135"/>
    <cellStyle name="40 % - Akzent5 2 2 2 2 5 4" xfId="16136"/>
    <cellStyle name="40 % - Akzent5 2 2 2 2 5 5" xfId="16137"/>
    <cellStyle name="40 % - Akzent5 2 2 2 2 5 6" xfId="16138"/>
    <cellStyle name="40 % - Akzent5 2 2 2 2 6" xfId="1677"/>
    <cellStyle name="40 % - Akzent5 2 2 2 2 6 2" xfId="5991"/>
    <cellStyle name="40 % - Akzent5 2 2 2 2 6 3" xfId="16139"/>
    <cellStyle name="40 % - Akzent5 2 2 2 2 6 4" xfId="16140"/>
    <cellStyle name="40 % - Akzent5 2 2 2 2 6 5" xfId="16141"/>
    <cellStyle name="40 % - Akzent5 2 2 2 2 7" xfId="2911"/>
    <cellStyle name="40 % - Akzent5 2 2 2 2 7 2" xfId="5992"/>
    <cellStyle name="40 % - Akzent5 2 2 2 2 7 3" xfId="16142"/>
    <cellStyle name="40 % - Akzent5 2 2 2 2 7 4" xfId="16143"/>
    <cellStyle name="40 % - Akzent5 2 2 2 2 7 5" xfId="16144"/>
    <cellStyle name="40 % - Akzent5 2 2 2 2 8" xfId="2912"/>
    <cellStyle name="40 % - Akzent5 2 2 2 2 8 2" xfId="5993"/>
    <cellStyle name="40 % - Akzent5 2 2 2 2 8 3" xfId="16145"/>
    <cellStyle name="40 % - Akzent5 2 2 2 2 8 4" xfId="16146"/>
    <cellStyle name="40 % - Akzent5 2 2 2 2 8 5" xfId="16147"/>
    <cellStyle name="40 % - Akzent5 2 2 2 2 9" xfId="3438"/>
    <cellStyle name="40 % - Akzent5 2 2 2 2 9 2" xfId="5994"/>
    <cellStyle name="40 % - Akzent5 2 2 2 2 9 3" xfId="16148"/>
    <cellStyle name="40 % - Akzent5 2 2 2 2 9 4" xfId="16149"/>
    <cellStyle name="40 % - Akzent5 2 2 2 2 9 5" xfId="16150"/>
    <cellStyle name="40 % - Akzent5 2 2 2 20" xfId="16151"/>
    <cellStyle name="40 % - Akzent5 2 2 2 20 2" xfId="16152"/>
    <cellStyle name="40 % - Akzent5 2 2 2 21" xfId="16153"/>
    <cellStyle name="40 % - Akzent5 2 2 2 22" xfId="16154"/>
    <cellStyle name="40 % - Akzent5 2 2 2 23" xfId="16155"/>
    <cellStyle name="40 % - Akzent5 2 2 2 24" xfId="16156"/>
    <cellStyle name="40 % - Akzent5 2 2 2 3" xfId="1678"/>
    <cellStyle name="40 % - Akzent5 2 2 2 3 10" xfId="16157"/>
    <cellStyle name="40 % - Akzent5 2 2 2 3 2" xfId="5995"/>
    <cellStyle name="40 % - Akzent5 2 2 2 3 2 2" xfId="16158"/>
    <cellStyle name="40 % - Akzent5 2 2 2 3 2 3" xfId="16159"/>
    <cellStyle name="40 % - Akzent5 2 2 2 3 3" xfId="16160"/>
    <cellStyle name="40 % - Akzent5 2 2 2 3 3 2" xfId="16161"/>
    <cellStyle name="40 % - Akzent5 2 2 2 3 4" xfId="16162"/>
    <cellStyle name="40 % - Akzent5 2 2 2 3 4 2" xfId="16163"/>
    <cellStyle name="40 % - Akzent5 2 2 2 3 5" xfId="16164"/>
    <cellStyle name="40 % - Akzent5 2 2 2 3 5 2" xfId="16165"/>
    <cellStyle name="40 % - Akzent5 2 2 2 3 6" xfId="16166"/>
    <cellStyle name="40 % - Akzent5 2 2 2 3 6 2" xfId="16167"/>
    <cellStyle name="40 % - Akzent5 2 2 2 3 7" xfId="16168"/>
    <cellStyle name="40 % - Akzent5 2 2 2 3 7 2" xfId="16169"/>
    <cellStyle name="40 % - Akzent5 2 2 2 3 8" xfId="16170"/>
    <cellStyle name="40 % - Akzent5 2 2 2 3 9" xfId="16171"/>
    <cellStyle name="40 % - Akzent5 2 2 2 4" xfId="1679"/>
    <cellStyle name="40 % - Akzent5 2 2 2 4 2" xfId="5996"/>
    <cellStyle name="40 % - Akzent5 2 2 2 4 3" xfId="16172"/>
    <cellStyle name="40 % - Akzent5 2 2 2 4 4" xfId="16173"/>
    <cellStyle name="40 % - Akzent5 2 2 2 4 5" xfId="16174"/>
    <cellStyle name="40 % - Akzent5 2 2 2 4 6" xfId="16175"/>
    <cellStyle name="40 % - Akzent5 2 2 2 4 7" xfId="16176"/>
    <cellStyle name="40 % - Akzent5 2 2 2 5" xfId="1680"/>
    <cellStyle name="40 % - Akzent5 2 2 2 5 2" xfId="5997"/>
    <cellStyle name="40 % - Akzent5 2 2 2 5 3" xfId="16177"/>
    <cellStyle name="40 % - Akzent5 2 2 2 5 4" xfId="16178"/>
    <cellStyle name="40 % - Akzent5 2 2 2 5 5" xfId="16179"/>
    <cellStyle name="40 % - Akzent5 2 2 2 5 6" xfId="16180"/>
    <cellStyle name="40 % - Akzent5 2 2 2 6" xfId="1681"/>
    <cellStyle name="40 % - Akzent5 2 2 2 6 2" xfId="5998"/>
    <cellStyle name="40 % - Akzent5 2 2 2 6 3" xfId="16181"/>
    <cellStyle name="40 % - Akzent5 2 2 2 6 4" xfId="16182"/>
    <cellStyle name="40 % - Akzent5 2 2 2 6 5" xfId="16183"/>
    <cellStyle name="40 % - Akzent5 2 2 2 6 6" xfId="16184"/>
    <cellStyle name="40 % - Akzent5 2 2 2 7" xfId="1682"/>
    <cellStyle name="40 % - Akzent5 2 2 2 7 2" xfId="5999"/>
    <cellStyle name="40 % - Akzent5 2 2 2 7 3" xfId="16185"/>
    <cellStyle name="40 % - Akzent5 2 2 2 7 4" xfId="16186"/>
    <cellStyle name="40 % - Akzent5 2 2 2 7 5" xfId="16187"/>
    <cellStyle name="40 % - Akzent5 2 2 2 7 6" xfId="16188"/>
    <cellStyle name="40 % - Akzent5 2 2 2 8" xfId="2913"/>
    <cellStyle name="40 % - Akzent5 2 2 2 8 2" xfId="6000"/>
    <cellStyle name="40 % - Akzent5 2 2 2 8 3" xfId="16189"/>
    <cellStyle name="40 % - Akzent5 2 2 2 8 4" xfId="16190"/>
    <cellStyle name="40 % - Akzent5 2 2 2 8 5" xfId="16191"/>
    <cellStyle name="40 % - Akzent5 2 2 2 8 6" xfId="16192"/>
    <cellStyle name="40 % - Akzent5 2 2 2 9" xfId="2914"/>
    <cellStyle name="40 % - Akzent5 2 2 2 9 2" xfId="6001"/>
    <cellStyle name="40 % - Akzent5 2 2 2 9 3" xfId="16193"/>
    <cellStyle name="40 % - Akzent5 2 2 2 9 4" xfId="16194"/>
    <cellStyle name="40 % - Akzent5 2 2 2 9 5" xfId="16195"/>
    <cellStyle name="40 % - Akzent5 2 2 20" xfId="16196"/>
    <cellStyle name="40 % - Akzent5 2 2 20 2" xfId="16197"/>
    <cellStyle name="40 % - Akzent5 2 2 20 3" xfId="16198"/>
    <cellStyle name="40 % - Akzent5 2 2 20 4" xfId="16199"/>
    <cellStyle name="40 % - Akzent5 2 2 21" xfId="16200"/>
    <cellStyle name="40 % - Akzent5 2 2 21 2" xfId="16201"/>
    <cellStyle name="40 % - Akzent5 2 2 21 3" xfId="16202"/>
    <cellStyle name="40 % - Akzent5 2 2 21 4" xfId="16203"/>
    <cellStyle name="40 % - Akzent5 2 2 22" xfId="16204"/>
    <cellStyle name="40 % - Akzent5 2 2 22 2" xfId="16205"/>
    <cellStyle name="40 % - Akzent5 2 2 22 3" xfId="16206"/>
    <cellStyle name="40 % - Akzent5 2 2 23" xfId="16207"/>
    <cellStyle name="40 % - Akzent5 2 2 23 2" xfId="16208"/>
    <cellStyle name="40 % - Akzent5 2 2 23 3" xfId="16209"/>
    <cellStyle name="40 % - Akzent5 2 2 24" xfId="16210"/>
    <cellStyle name="40 % - Akzent5 2 2 24 2" xfId="16211"/>
    <cellStyle name="40 % - Akzent5 2 2 24 3" xfId="16212"/>
    <cellStyle name="40 % - Akzent5 2 2 25" xfId="16213"/>
    <cellStyle name="40 % - Akzent5 2 2 25 2" xfId="16214"/>
    <cellStyle name="40 % - Akzent5 2 2 26" xfId="16215"/>
    <cellStyle name="40 % - Akzent5 2 2 26 2" xfId="16216"/>
    <cellStyle name="40 % - Akzent5 2 2 27" xfId="16217"/>
    <cellStyle name="40 % - Akzent5 2 2 27 2" xfId="16218"/>
    <cellStyle name="40 % - Akzent5 2 2 28" xfId="16219"/>
    <cellStyle name="40 % - Akzent5 2 2 29" xfId="16220"/>
    <cellStyle name="40 % - Akzent5 2 2 3" xfId="1683"/>
    <cellStyle name="40 % - Akzent5 2 2 3 10" xfId="6002"/>
    <cellStyle name="40 % - Akzent5 2 2 3 10 2" xfId="16221"/>
    <cellStyle name="40 % - Akzent5 2 2 3 10 3" xfId="16222"/>
    <cellStyle name="40 % - Akzent5 2 2 3 10 4" xfId="16223"/>
    <cellStyle name="40 % - Akzent5 2 2 3 10 5" xfId="16224"/>
    <cellStyle name="40 % - Akzent5 2 2 3 11" xfId="16225"/>
    <cellStyle name="40 % - Akzent5 2 2 3 11 2" xfId="16226"/>
    <cellStyle name="40 % - Akzent5 2 2 3 11 3" xfId="16227"/>
    <cellStyle name="40 % - Akzent5 2 2 3 11 4" xfId="16228"/>
    <cellStyle name="40 % - Akzent5 2 2 3 12" xfId="16229"/>
    <cellStyle name="40 % - Akzent5 2 2 3 12 2" xfId="16230"/>
    <cellStyle name="40 % - Akzent5 2 2 3 13" xfId="16231"/>
    <cellStyle name="40 % - Akzent5 2 2 3 13 2" xfId="16232"/>
    <cellStyle name="40 % - Akzent5 2 2 3 14" xfId="16233"/>
    <cellStyle name="40 % - Akzent5 2 2 3 14 2" xfId="16234"/>
    <cellStyle name="40 % - Akzent5 2 2 3 15" xfId="16235"/>
    <cellStyle name="40 % - Akzent5 2 2 3 15 2" xfId="16236"/>
    <cellStyle name="40 % - Akzent5 2 2 3 16" xfId="16237"/>
    <cellStyle name="40 % - Akzent5 2 2 3 16 2" xfId="16238"/>
    <cellStyle name="40 % - Akzent5 2 2 3 17" xfId="16239"/>
    <cellStyle name="40 % - Akzent5 2 2 3 17 2" xfId="16240"/>
    <cellStyle name="40 % - Akzent5 2 2 3 18" xfId="16241"/>
    <cellStyle name="40 % - Akzent5 2 2 3 19" xfId="16242"/>
    <cellStyle name="40 % - Akzent5 2 2 3 2" xfId="1684"/>
    <cellStyle name="40 % - Akzent5 2 2 3 2 2" xfId="6003"/>
    <cellStyle name="40 % - Akzent5 2 2 3 2 2 2" xfId="16243"/>
    <cellStyle name="40 % - Akzent5 2 2 3 2 3" xfId="16244"/>
    <cellStyle name="40 % - Akzent5 2 2 3 2 4" xfId="16245"/>
    <cellStyle name="40 % - Akzent5 2 2 3 2 5" xfId="16246"/>
    <cellStyle name="40 % - Akzent5 2 2 3 2 6" xfId="16247"/>
    <cellStyle name="40 % - Akzent5 2 2 3 2 7" xfId="16248"/>
    <cellStyle name="40 % - Akzent5 2 2 3 2 8" xfId="16249"/>
    <cellStyle name="40 % - Akzent5 2 2 3 20" xfId="16250"/>
    <cellStyle name="40 % - Akzent5 2 2 3 21" xfId="16251"/>
    <cellStyle name="40 % - Akzent5 2 2 3 3" xfId="1685"/>
    <cellStyle name="40 % - Akzent5 2 2 3 3 2" xfId="6004"/>
    <cellStyle name="40 % - Akzent5 2 2 3 3 3" xfId="16252"/>
    <cellStyle name="40 % - Akzent5 2 2 3 3 4" xfId="16253"/>
    <cellStyle name="40 % - Akzent5 2 2 3 3 5" xfId="16254"/>
    <cellStyle name="40 % - Akzent5 2 2 3 3 6" xfId="16255"/>
    <cellStyle name="40 % - Akzent5 2 2 3 3 7" xfId="16256"/>
    <cellStyle name="40 % - Akzent5 2 2 3 4" xfId="1686"/>
    <cellStyle name="40 % - Akzent5 2 2 3 4 2" xfId="6005"/>
    <cellStyle name="40 % - Akzent5 2 2 3 4 3" xfId="16257"/>
    <cellStyle name="40 % - Akzent5 2 2 3 4 4" xfId="16258"/>
    <cellStyle name="40 % - Akzent5 2 2 3 4 5" xfId="16259"/>
    <cellStyle name="40 % - Akzent5 2 2 3 4 6" xfId="16260"/>
    <cellStyle name="40 % - Akzent5 2 2 3 5" xfId="1687"/>
    <cellStyle name="40 % - Akzent5 2 2 3 5 2" xfId="6006"/>
    <cellStyle name="40 % - Akzent5 2 2 3 5 3" xfId="16261"/>
    <cellStyle name="40 % - Akzent5 2 2 3 5 4" xfId="16262"/>
    <cellStyle name="40 % - Akzent5 2 2 3 5 5" xfId="16263"/>
    <cellStyle name="40 % - Akzent5 2 2 3 5 6" xfId="16264"/>
    <cellStyle name="40 % - Akzent5 2 2 3 6" xfId="1688"/>
    <cellStyle name="40 % - Akzent5 2 2 3 6 2" xfId="6007"/>
    <cellStyle name="40 % - Akzent5 2 2 3 6 3" xfId="16265"/>
    <cellStyle name="40 % - Akzent5 2 2 3 6 4" xfId="16266"/>
    <cellStyle name="40 % - Akzent5 2 2 3 6 5" xfId="16267"/>
    <cellStyle name="40 % - Akzent5 2 2 3 7" xfId="2915"/>
    <cellStyle name="40 % - Akzent5 2 2 3 7 2" xfId="6008"/>
    <cellStyle name="40 % - Akzent5 2 2 3 7 3" xfId="16268"/>
    <cellStyle name="40 % - Akzent5 2 2 3 7 4" xfId="16269"/>
    <cellStyle name="40 % - Akzent5 2 2 3 7 5" xfId="16270"/>
    <cellStyle name="40 % - Akzent5 2 2 3 8" xfId="2916"/>
    <cellStyle name="40 % - Akzent5 2 2 3 8 2" xfId="6009"/>
    <cellStyle name="40 % - Akzent5 2 2 3 8 3" xfId="16271"/>
    <cellStyle name="40 % - Akzent5 2 2 3 8 4" xfId="16272"/>
    <cellStyle name="40 % - Akzent5 2 2 3 8 5" xfId="16273"/>
    <cellStyle name="40 % - Akzent5 2 2 3 9" xfId="3439"/>
    <cellStyle name="40 % - Akzent5 2 2 3 9 2" xfId="6010"/>
    <cellStyle name="40 % - Akzent5 2 2 3 9 3" xfId="16274"/>
    <cellStyle name="40 % - Akzent5 2 2 3 9 4" xfId="16275"/>
    <cellStyle name="40 % - Akzent5 2 2 3 9 5" xfId="16276"/>
    <cellStyle name="40 % - Akzent5 2 2 30" xfId="16277"/>
    <cellStyle name="40 % - Akzent5 2 2 31" xfId="16278"/>
    <cellStyle name="40 % - Akzent5 2 2 32" xfId="16279"/>
    <cellStyle name="40 % - Akzent5 2 2 33" xfId="16280"/>
    <cellStyle name="40 % - Akzent5 2 2 34" xfId="16281"/>
    <cellStyle name="40 % - Akzent5 2 2 35" xfId="16282"/>
    <cellStyle name="40 % - Akzent5 2 2 4" xfId="1689"/>
    <cellStyle name="40 % - Akzent5 2 2 4 10" xfId="16283"/>
    <cellStyle name="40 % - Akzent5 2 2 4 2" xfId="6011"/>
    <cellStyle name="40 % - Akzent5 2 2 4 2 2" xfId="16284"/>
    <cellStyle name="40 % - Akzent5 2 2 4 2 3" xfId="16285"/>
    <cellStyle name="40 % - Akzent5 2 2 4 3" xfId="16286"/>
    <cellStyle name="40 % - Akzent5 2 2 4 3 2" xfId="16287"/>
    <cellStyle name="40 % - Akzent5 2 2 4 4" xfId="16288"/>
    <cellStyle name="40 % - Akzent5 2 2 4 4 2" xfId="16289"/>
    <cellStyle name="40 % - Akzent5 2 2 4 5" xfId="16290"/>
    <cellStyle name="40 % - Akzent5 2 2 4 5 2" xfId="16291"/>
    <cellStyle name="40 % - Akzent5 2 2 4 6" xfId="16292"/>
    <cellStyle name="40 % - Akzent5 2 2 4 6 2" xfId="16293"/>
    <cellStyle name="40 % - Akzent5 2 2 4 7" xfId="16294"/>
    <cellStyle name="40 % - Akzent5 2 2 4 7 2" xfId="16295"/>
    <cellStyle name="40 % - Akzent5 2 2 4 8" xfId="16296"/>
    <cellStyle name="40 % - Akzent5 2 2 4 9" xfId="16297"/>
    <cellStyle name="40 % - Akzent5 2 2 5" xfId="1690"/>
    <cellStyle name="40 % - Akzent5 2 2 5 2" xfId="6012"/>
    <cellStyle name="40 % - Akzent5 2 2 5 3" xfId="16298"/>
    <cellStyle name="40 % - Akzent5 2 2 5 4" xfId="16299"/>
    <cellStyle name="40 % - Akzent5 2 2 5 5" xfId="16300"/>
    <cellStyle name="40 % - Akzent5 2 2 5 6" xfId="16301"/>
    <cellStyle name="40 % - Akzent5 2 2 5 7" xfId="16302"/>
    <cellStyle name="40 % - Akzent5 2 2 6" xfId="1691"/>
    <cellStyle name="40 % - Akzent5 2 2 6 2" xfId="6013"/>
    <cellStyle name="40 % - Akzent5 2 2 6 3" xfId="16303"/>
    <cellStyle name="40 % - Akzent5 2 2 6 4" xfId="16304"/>
    <cellStyle name="40 % - Akzent5 2 2 6 5" xfId="16305"/>
    <cellStyle name="40 % - Akzent5 2 2 6 6" xfId="16306"/>
    <cellStyle name="40 % - Akzent5 2 2 7" xfId="1692"/>
    <cellStyle name="40 % - Akzent5 2 2 7 2" xfId="6014"/>
    <cellStyle name="40 % - Akzent5 2 2 7 3" xfId="16307"/>
    <cellStyle name="40 % - Akzent5 2 2 7 4" xfId="16308"/>
    <cellStyle name="40 % - Akzent5 2 2 7 5" xfId="16309"/>
    <cellStyle name="40 % - Akzent5 2 2 7 6" xfId="16310"/>
    <cellStyle name="40 % - Akzent5 2 2 8" xfId="1693"/>
    <cellStyle name="40 % - Akzent5 2 2 8 2" xfId="6015"/>
    <cellStyle name="40 % - Akzent5 2 2 8 3" xfId="16311"/>
    <cellStyle name="40 % - Akzent5 2 2 8 4" xfId="16312"/>
    <cellStyle name="40 % - Akzent5 2 2 8 5" xfId="16313"/>
    <cellStyle name="40 % - Akzent5 2 2 8 6" xfId="16314"/>
    <cellStyle name="40 % - Akzent5 2 2 9" xfId="1694"/>
    <cellStyle name="40 % - Akzent5 2 2 9 2" xfId="6016"/>
    <cellStyle name="40 % - Akzent5 2 2 9 3" xfId="16315"/>
    <cellStyle name="40 % - Akzent5 2 2 9 4" xfId="16316"/>
    <cellStyle name="40 % - Akzent5 2 2 9 5" xfId="16317"/>
    <cellStyle name="40 % - Akzent5 2 2 9 6" xfId="16318"/>
    <cellStyle name="40 % - Akzent5 2 20" xfId="3440"/>
    <cellStyle name="40 % - Akzent5 2 20 2" xfId="6017"/>
    <cellStyle name="40 % - Akzent5 2 20 3" xfId="16319"/>
    <cellStyle name="40 % - Akzent5 2 20 4" xfId="16320"/>
    <cellStyle name="40 % - Akzent5 2 20 5" xfId="16321"/>
    <cellStyle name="40 % - Akzent5 2 20 6" xfId="16322"/>
    <cellStyle name="40 % - Akzent5 2 21" xfId="5966"/>
    <cellStyle name="40 % - Akzent5 2 21 2" xfId="16323"/>
    <cellStyle name="40 % - Akzent5 2 21 3" xfId="16324"/>
    <cellStyle name="40 % - Akzent5 2 21 4" xfId="16325"/>
    <cellStyle name="40 % - Akzent5 2 21 5" xfId="16326"/>
    <cellStyle name="40 % - Akzent5 2 22" xfId="16327"/>
    <cellStyle name="40 % - Akzent5 2 22 2" xfId="16328"/>
    <cellStyle name="40 % - Akzent5 2 22 3" xfId="16329"/>
    <cellStyle name="40 % - Akzent5 2 22 4" xfId="16330"/>
    <cellStyle name="40 % - Akzent5 2 22 5" xfId="16331"/>
    <cellStyle name="40 % - Akzent5 2 23" xfId="16332"/>
    <cellStyle name="40 % - Akzent5 2 23 2" xfId="16333"/>
    <cellStyle name="40 % - Akzent5 2 23 3" xfId="16334"/>
    <cellStyle name="40 % - Akzent5 2 23 4" xfId="16335"/>
    <cellStyle name="40 % - Akzent5 2 23 5" xfId="16336"/>
    <cellStyle name="40 % - Akzent5 2 24" xfId="16337"/>
    <cellStyle name="40 % - Akzent5 2 24 2" xfId="16338"/>
    <cellStyle name="40 % - Akzent5 2 24 3" xfId="16339"/>
    <cellStyle name="40 % - Akzent5 2 24 4" xfId="16340"/>
    <cellStyle name="40 % - Akzent5 2 25" xfId="16341"/>
    <cellStyle name="40 % - Akzent5 2 25 2" xfId="16342"/>
    <cellStyle name="40 % - Akzent5 2 25 3" xfId="16343"/>
    <cellStyle name="40 % - Akzent5 2 25 4" xfId="16344"/>
    <cellStyle name="40 % - Akzent5 2 26" xfId="16345"/>
    <cellStyle name="40 % - Akzent5 2 26 2" xfId="16346"/>
    <cellStyle name="40 % - Akzent5 2 26 3" xfId="16347"/>
    <cellStyle name="40 % - Akzent5 2 27" xfId="16348"/>
    <cellStyle name="40 % - Akzent5 2 27 2" xfId="16349"/>
    <cellStyle name="40 % - Akzent5 2 28" xfId="16350"/>
    <cellStyle name="40 % - Akzent5 2 28 2" xfId="16351"/>
    <cellStyle name="40 % - Akzent5 2 29" xfId="16352"/>
    <cellStyle name="40 % - Akzent5 2 29 2" xfId="16353"/>
    <cellStyle name="40 % - Akzent5 2 3" xfId="1695"/>
    <cellStyle name="40 % - Akzent5 2 3 10" xfId="2917"/>
    <cellStyle name="40 % - Akzent5 2 3 10 2" xfId="6019"/>
    <cellStyle name="40 % - Akzent5 2 3 10 3" xfId="16354"/>
    <cellStyle name="40 % - Akzent5 2 3 10 4" xfId="16355"/>
    <cellStyle name="40 % - Akzent5 2 3 10 5" xfId="16356"/>
    <cellStyle name="40 % - Akzent5 2 3 11" xfId="2918"/>
    <cellStyle name="40 % - Akzent5 2 3 11 2" xfId="6020"/>
    <cellStyle name="40 % - Akzent5 2 3 11 3" xfId="16357"/>
    <cellStyle name="40 % - Akzent5 2 3 11 4" xfId="16358"/>
    <cellStyle name="40 % - Akzent5 2 3 11 5" xfId="16359"/>
    <cellStyle name="40 % - Akzent5 2 3 12" xfId="3441"/>
    <cellStyle name="40 % - Akzent5 2 3 12 2" xfId="6021"/>
    <cellStyle name="40 % - Akzent5 2 3 12 3" xfId="16360"/>
    <cellStyle name="40 % - Akzent5 2 3 12 4" xfId="16361"/>
    <cellStyle name="40 % - Akzent5 2 3 12 5" xfId="16362"/>
    <cellStyle name="40 % - Akzent5 2 3 13" xfId="6018"/>
    <cellStyle name="40 % - Akzent5 2 3 13 2" xfId="16363"/>
    <cellStyle name="40 % - Akzent5 2 3 13 3" xfId="16364"/>
    <cellStyle name="40 % - Akzent5 2 3 13 4" xfId="16365"/>
    <cellStyle name="40 % - Akzent5 2 3 13 5" xfId="16366"/>
    <cellStyle name="40 % - Akzent5 2 3 14" xfId="16367"/>
    <cellStyle name="40 % - Akzent5 2 3 14 2" xfId="16368"/>
    <cellStyle name="40 % - Akzent5 2 3 14 3" xfId="16369"/>
    <cellStyle name="40 % - Akzent5 2 3 14 4" xfId="16370"/>
    <cellStyle name="40 % - Akzent5 2 3 15" xfId="16371"/>
    <cellStyle name="40 % - Akzent5 2 3 15 2" xfId="16372"/>
    <cellStyle name="40 % - Akzent5 2 3 15 3" xfId="16373"/>
    <cellStyle name="40 % - Akzent5 2 3 16" xfId="16374"/>
    <cellStyle name="40 % - Akzent5 2 3 16 2" xfId="16375"/>
    <cellStyle name="40 % - Akzent5 2 3 17" xfId="16376"/>
    <cellStyle name="40 % - Akzent5 2 3 17 2" xfId="16377"/>
    <cellStyle name="40 % - Akzent5 2 3 18" xfId="16378"/>
    <cellStyle name="40 % - Akzent5 2 3 18 2" xfId="16379"/>
    <cellStyle name="40 % - Akzent5 2 3 19" xfId="16380"/>
    <cellStyle name="40 % - Akzent5 2 3 19 2" xfId="16381"/>
    <cellStyle name="40 % - Akzent5 2 3 2" xfId="1696"/>
    <cellStyle name="40 % - Akzent5 2 3 2 10" xfId="3442"/>
    <cellStyle name="40 % - Akzent5 2 3 2 10 2" xfId="6023"/>
    <cellStyle name="40 % - Akzent5 2 3 2 10 3" xfId="16382"/>
    <cellStyle name="40 % - Akzent5 2 3 2 10 4" xfId="16383"/>
    <cellStyle name="40 % - Akzent5 2 3 2 10 5" xfId="16384"/>
    <cellStyle name="40 % - Akzent5 2 3 2 11" xfId="6022"/>
    <cellStyle name="40 % - Akzent5 2 3 2 11 2" xfId="16385"/>
    <cellStyle name="40 % - Akzent5 2 3 2 11 3" xfId="16386"/>
    <cellStyle name="40 % - Akzent5 2 3 2 11 4" xfId="16387"/>
    <cellStyle name="40 % - Akzent5 2 3 2 12" xfId="16388"/>
    <cellStyle name="40 % - Akzent5 2 3 2 12 2" xfId="16389"/>
    <cellStyle name="40 % - Akzent5 2 3 2 12 3" xfId="16390"/>
    <cellStyle name="40 % - Akzent5 2 3 2 13" xfId="16391"/>
    <cellStyle name="40 % - Akzent5 2 3 2 13 2" xfId="16392"/>
    <cellStyle name="40 % - Akzent5 2 3 2 14" xfId="16393"/>
    <cellStyle name="40 % - Akzent5 2 3 2 14 2" xfId="16394"/>
    <cellStyle name="40 % - Akzent5 2 3 2 15" xfId="16395"/>
    <cellStyle name="40 % - Akzent5 2 3 2 15 2" xfId="16396"/>
    <cellStyle name="40 % - Akzent5 2 3 2 16" xfId="16397"/>
    <cellStyle name="40 % - Akzent5 2 3 2 16 2" xfId="16398"/>
    <cellStyle name="40 % - Akzent5 2 3 2 17" xfId="16399"/>
    <cellStyle name="40 % - Akzent5 2 3 2 17 2" xfId="16400"/>
    <cellStyle name="40 % - Akzent5 2 3 2 18" xfId="16401"/>
    <cellStyle name="40 % - Akzent5 2 3 2 18 2" xfId="16402"/>
    <cellStyle name="40 % - Akzent5 2 3 2 19" xfId="16403"/>
    <cellStyle name="40 % - Akzent5 2 3 2 2" xfId="1697"/>
    <cellStyle name="40 % - Akzent5 2 3 2 2 10" xfId="16404"/>
    <cellStyle name="40 % - Akzent5 2 3 2 2 10 2" xfId="16405"/>
    <cellStyle name="40 % - Akzent5 2 3 2 2 11" xfId="16406"/>
    <cellStyle name="40 % - Akzent5 2 3 2 2 12" xfId="16407"/>
    <cellStyle name="40 % - Akzent5 2 3 2 2 13" xfId="16408"/>
    <cellStyle name="40 % - Akzent5 2 3 2 2 14" xfId="16409"/>
    <cellStyle name="40 % - Akzent5 2 3 2 2 15" xfId="16410"/>
    <cellStyle name="40 % - Akzent5 2 3 2 2 16" xfId="16411"/>
    <cellStyle name="40 % - Akzent5 2 3 2 2 17" xfId="16412"/>
    <cellStyle name="40 % - Akzent5 2 3 2 2 2" xfId="1698"/>
    <cellStyle name="40 % - Akzent5 2 3 2 2 2 2" xfId="6025"/>
    <cellStyle name="40 % - Akzent5 2 3 2 2 2 2 2" xfId="16413"/>
    <cellStyle name="40 % - Akzent5 2 3 2 2 2 3" xfId="16414"/>
    <cellStyle name="40 % - Akzent5 2 3 2 2 2 4" xfId="16415"/>
    <cellStyle name="40 % - Akzent5 2 3 2 2 3" xfId="1699"/>
    <cellStyle name="40 % - Akzent5 2 3 2 2 3 2" xfId="6026"/>
    <cellStyle name="40 % - Akzent5 2 3 2 2 3 3" xfId="16416"/>
    <cellStyle name="40 % - Akzent5 2 3 2 2 4" xfId="1700"/>
    <cellStyle name="40 % - Akzent5 2 3 2 2 4 2" xfId="6027"/>
    <cellStyle name="40 % - Akzent5 2 3 2 2 5" xfId="1701"/>
    <cellStyle name="40 % - Akzent5 2 3 2 2 5 2" xfId="6028"/>
    <cellStyle name="40 % - Akzent5 2 3 2 2 6" xfId="2919"/>
    <cellStyle name="40 % - Akzent5 2 3 2 2 6 2" xfId="6029"/>
    <cellStyle name="40 % - Akzent5 2 3 2 2 7" xfId="2920"/>
    <cellStyle name="40 % - Akzent5 2 3 2 2 7 2" xfId="6030"/>
    <cellStyle name="40 % - Akzent5 2 3 2 2 8" xfId="3443"/>
    <cellStyle name="40 % - Akzent5 2 3 2 2 8 2" xfId="6031"/>
    <cellStyle name="40 % - Akzent5 2 3 2 2 9" xfId="6024"/>
    <cellStyle name="40 % - Akzent5 2 3 2 2 9 2" xfId="16417"/>
    <cellStyle name="40 % - Akzent5 2 3 2 20" xfId="16418"/>
    <cellStyle name="40 % - Akzent5 2 3 2 21" xfId="16419"/>
    <cellStyle name="40 % - Akzent5 2 3 2 3" xfId="1702"/>
    <cellStyle name="40 % - Akzent5 2 3 2 3 2" xfId="6032"/>
    <cellStyle name="40 % - Akzent5 2 3 2 3 2 2" xfId="16420"/>
    <cellStyle name="40 % - Akzent5 2 3 2 3 3" xfId="16421"/>
    <cellStyle name="40 % - Akzent5 2 3 2 3 4" xfId="16422"/>
    <cellStyle name="40 % - Akzent5 2 3 2 3 5" xfId="16423"/>
    <cellStyle name="40 % - Akzent5 2 3 2 3 6" xfId="16424"/>
    <cellStyle name="40 % - Akzent5 2 3 2 3 7" xfId="16425"/>
    <cellStyle name="40 % - Akzent5 2 3 2 3 8" xfId="16426"/>
    <cellStyle name="40 % - Akzent5 2 3 2 4" xfId="1703"/>
    <cellStyle name="40 % - Akzent5 2 3 2 4 2" xfId="6033"/>
    <cellStyle name="40 % - Akzent5 2 3 2 4 3" xfId="16427"/>
    <cellStyle name="40 % - Akzent5 2 3 2 4 4" xfId="16428"/>
    <cellStyle name="40 % - Akzent5 2 3 2 4 5" xfId="16429"/>
    <cellStyle name="40 % - Akzent5 2 3 2 4 6" xfId="16430"/>
    <cellStyle name="40 % - Akzent5 2 3 2 4 7" xfId="16431"/>
    <cellStyle name="40 % - Akzent5 2 3 2 5" xfId="1704"/>
    <cellStyle name="40 % - Akzent5 2 3 2 5 2" xfId="6034"/>
    <cellStyle name="40 % - Akzent5 2 3 2 5 3" xfId="16432"/>
    <cellStyle name="40 % - Akzent5 2 3 2 5 4" xfId="16433"/>
    <cellStyle name="40 % - Akzent5 2 3 2 5 5" xfId="16434"/>
    <cellStyle name="40 % - Akzent5 2 3 2 5 6" xfId="16435"/>
    <cellStyle name="40 % - Akzent5 2 3 2 6" xfId="1705"/>
    <cellStyle name="40 % - Akzent5 2 3 2 6 2" xfId="6035"/>
    <cellStyle name="40 % - Akzent5 2 3 2 6 3" xfId="16436"/>
    <cellStyle name="40 % - Akzent5 2 3 2 6 4" xfId="16437"/>
    <cellStyle name="40 % - Akzent5 2 3 2 6 5" xfId="16438"/>
    <cellStyle name="40 % - Akzent5 2 3 2 7" xfId="1706"/>
    <cellStyle name="40 % - Akzent5 2 3 2 7 2" xfId="6036"/>
    <cellStyle name="40 % - Akzent5 2 3 2 7 3" xfId="16439"/>
    <cellStyle name="40 % - Akzent5 2 3 2 7 4" xfId="16440"/>
    <cellStyle name="40 % - Akzent5 2 3 2 7 5" xfId="16441"/>
    <cellStyle name="40 % - Akzent5 2 3 2 8" xfId="2921"/>
    <cellStyle name="40 % - Akzent5 2 3 2 8 2" xfId="6037"/>
    <cellStyle name="40 % - Akzent5 2 3 2 8 3" xfId="16442"/>
    <cellStyle name="40 % - Akzent5 2 3 2 8 4" xfId="16443"/>
    <cellStyle name="40 % - Akzent5 2 3 2 8 5" xfId="16444"/>
    <cellStyle name="40 % - Akzent5 2 3 2 9" xfId="2922"/>
    <cellStyle name="40 % - Akzent5 2 3 2 9 2" xfId="6038"/>
    <cellStyle name="40 % - Akzent5 2 3 2 9 3" xfId="16445"/>
    <cellStyle name="40 % - Akzent5 2 3 2 9 4" xfId="16446"/>
    <cellStyle name="40 % - Akzent5 2 3 2 9 5" xfId="16447"/>
    <cellStyle name="40 % - Akzent5 2 3 20" xfId="16448"/>
    <cellStyle name="40 % - Akzent5 2 3 20 2" xfId="16449"/>
    <cellStyle name="40 % - Akzent5 2 3 21" xfId="16450"/>
    <cellStyle name="40 % - Akzent5 2 3 21 2" xfId="16451"/>
    <cellStyle name="40 % - Akzent5 2 3 22" xfId="16452"/>
    <cellStyle name="40 % - Akzent5 2 3 23" xfId="16453"/>
    <cellStyle name="40 % - Akzent5 2 3 24" xfId="16454"/>
    <cellStyle name="40 % - Akzent5 2 3 3" xfId="1707"/>
    <cellStyle name="40 % - Akzent5 2 3 3 10" xfId="6039"/>
    <cellStyle name="40 % - Akzent5 2 3 3 10 2" xfId="16455"/>
    <cellStyle name="40 % - Akzent5 2 3 3 11" xfId="16456"/>
    <cellStyle name="40 % - Akzent5 2 3 3 11 2" xfId="16457"/>
    <cellStyle name="40 % - Akzent5 2 3 3 12" xfId="16458"/>
    <cellStyle name="40 % - Akzent5 2 3 3 13" xfId="16459"/>
    <cellStyle name="40 % - Akzent5 2 3 3 14" xfId="16460"/>
    <cellStyle name="40 % - Akzent5 2 3 3 15" xfId="16461"/>
    <cellStyle name="40 % - Akzent5 2 3 3 16" xfId="16462"/>
    <cellStyle name="40 % - Akzent5 2 3 3 17" xfId="16463"/>
    <cellStyle name="40 % - Akzent5 2 3 3 18" xfId="16464"/>
    <cellStyle name="40 % - Akzent5 2 3 3 2" xfId="1708"/>
    <cellStyle name="40 % - Akzent5 2 3 3 2 2" xfId="6040"/>
    <cellStyle name="40 % - Akzent5 2 3 3 2 2 2" xfId="16465"/>
    <cellStyle name="40 % - Akzent5 2 3 3 2 3" xfId="16466"/>
    <cellStyle name="40 % - Akzent5 2 3 3 2 4" xfId="16467"/>
    <cellStyle name="40 % - Akzent5 2 3 3 2 5" xfId="16468"/>
    <cellStyle name="40 % - Akzent5 2 3 3 3" xfId="1709"/>
    <cellStyle name="40 % - Akzent5 2 3 3 3 2" xfId="6041"/>
    <cellStyle name="40 % - Akzent5 2 3 3 3 3" xfId="16469"/>
    <cellStyle name="40 % - Akzent5 2 3 3 3 4" xfId="16470"/>
    <cellStyle name="40 % - Akzent5 2 3 3 4" xfId="1710"/>
    <cellStyle name="40 % - Akzent5 2 3 3 4 2" xfId="6042"/>
    <cellStyle name="40 % - Akzent5 2 3 3 4 3" xfId="16471"/>
    <cellStyle name="40 % - Akzent5 2 3 3 5" xfId="1711"/>
    <cellStyle name="40 % - Akzent5 2 3 3 5 2" xfId="6043"/>
    <cellStyle name="40 % - Akzent5 2 3 3 5 3" xfId="16472"/>
    <cellStyle name="40 % - Akzent5 2 3 3 6" xfId="1712"/>
    <cellStyle name="40 % - Akzent5 2 3 3 6 2" xfId="6044"/>
    <cellStyle name="40 % - Akzent5 2 3 3 6 3" xfId="16473"/>
    <cellStyle name="40 % - Akzent5 2 3 3 7" xfId="2923"/>
    <cellStyle name="40 % - Akzent5 2 3 3 7 2" xfId="6045"/>
    <cellStyle name="40 % - Akzent5 2 3 3 7 3" xfId="16474"/>
    <cellStyle name="40 % - Akzent5 2 3 3 8" xfId="2924"/>
    <cellStyle name="40 % - Akzent5 2 3 3 8 2" xfId="6046"/>
    <cellStyle name="40 % - Akzent5 2 3 3 8 3" xfId="16475"/>
    <cellStyle name="40 % - Akzent5 2 3 3 9" xfId="3444"/>
    <cellStyle name="40 % - Akzent5 2 3 3 9 2" xfId="6047"/>
    <cellStyle name="40 % - Akzent5 2 3 3 9 3" xfId="16476"/>
    <cellStyle name="40 % - Akzent5 2 3 4" xfId="1713"/>
    <cellStyle name="40 % - Akzent5 2 3 4 2" xfId="6048"/>
    <cellStyle name="40 % - Akzent5 2 3 4 2 2" xfId="16477"/>
    <cellStyle name="40 % - Akzent5 2 3 4 3" xfId="16478"/>
    <cellStyle name="40 % - Akzent5 2 3 4 4" xfId="16479"/>
    <cellStyle name="40 % - Akzent5 2 3 4 5" xfId="16480"/>
    <cellStyle name="40 % - Akzent5 2 3 4 6" xfId="16481"/>
    <cellStyle name="40 % - Akzent5 2 3 4 7" xfId="16482"/>
    <cellStyle name="40 % - Akzent5 2 3 4 8" xfId="16483"/>
    <cellStyle name="40 % - Akzent5 2 3 5" xfId="1714"/>
    <cellStyle name="40 % - Akzent5 2 3 5 2" xfId="6049"/>
    <cellStyle name="40 % - Akzent5 2 3 5 3" xfId="16484"/>
    <cellStyle name="40 % - Akzent5 2 3 5 4" xfId="16485"/>
    <cellStyle name="40 % - Akzent5 2 3 5 5" xfId="16486"/>
    <cellStyle name="40 % - Akzent5 2 3 5 6" xfId="16487"/>
    <cellStyle name="40 % - Akzent5 2 3 5 7" xfId="16488"/>
    <cellStyle name="40 % - Akzent5 2 3 6" xfId="1715"/>
    <cellStyle name="40 % - Akzent5 2 3 6 2" xfId="6050"/>
    <cellStyle name="40 % - Akzent5 2 3 6 3" xfId="16489"/>
    <cellStyle name="40 % - Akzent5 2 3 6 4" xfId="16490"/>
    <cellStyle name="40 % - Akzent5 2 3 6 5" xfId="16491"/>
    <cellStyle name="40 % - Akzent5 2 3 6 6" xfId="16492"/>
    <cellStyle name="40 % - Akzent5 2 3 7" xfId="1716"/>
    <cellStyle name="40 % - Akzent5 2 3 7 2" xfId="6051"/>
    <cellStyle name="40 % - Akzent5 2 3 7 3" xfId="16493"/>
    <cellStyle name="40 % - Akzent5 2 3 7 4" xfId="16494"/>
    <cellStyle name="40 % - Akzent5 2 3 7 5" xfId="16495"/>
    <cellStyle name="40 % - Akzent5 2 3 7 6" xfId="16496"/>
    <cellStyle name="40 % - Akzent5 2 3 8" xfId="1717"/>
    <cellStyle name="40 % - Akzent5 2 3 8 2" xfId="6052"/>
    <cellStyle name="40 % - Akzent5 2 3 8 3" xfId="16497"/>
    <cellStyle name="40 % - Akzent5 2 3 8 4" xfId="16498"/>
    <cellStyle name="40 % - Akzent5 2 3 8 5" xfId="16499"/>
    <cellStyle name="40 % - Akzent5 2 3 8 6" xfId="16500"/>
    <cellStyle name="40 % - Akzent5 2 3 9" xfId="2925"/>
    <cellStyle name="40 % - Akzent5 2 3 9 2" xfId="6053"/>
    <cellStyle name="40 % - Akzent5 2 3 9 3" xfId="16501"/>
    <cellStyle name="40 % - Akzent5 2 3 9 4" xfId="16502"/>
    <cellStyle name="40 % - Akzent5 2 3 9 5" xfId="16503"/>
    <cellStyle name="40 % - Akzent5 2 30" xfId="16504"/>
    <cellStyle name="40 % - Akzent5 2 30 2" xfId="16505"/>
    <cellStyle name="40 % - Akzent5 2 31" xfId="16506"/>
    <cellStyle name="40 % - Akzent5 2 32" xfId="16507"/>
    <cellStyle name="40 % - Akzent5 2 33" xfId="16508"/>
    <cellStyle name="40 % - Akzent5 2 34" xfId="16509"/>
    <cellStyle name="40 % - Akzent5 2 35" xfId="16510"/>
    <cellStyle name="40 % - Akzent5 2 36" xfId="16511"/>
    <cellStyle name="40 % - Akzent5 2 37" xfId="19843"/>
    <cellStyle name="40 % - Akzent5 2 38" xfId="1663"/>
    <cellStyle name="40 % - Akzent5 2 4" xfId="1718"/>
    <cellStyle name="40 % - Akzent5 2 4 10" xfId="3445"/>
    <cellStyle name="40 % - Akzent5 2 4 10 2" xfId="6055"/>
    <cellStyle name="40 % - Akzent5 2 4 10 3" xfId="16512"/>
    <cellStyle name="40 % - Akzent5 2 4 10 4" xfId="16513"/>
    <cellStyle name="40 % - Akzent5 2 4 10 5" xfId="16514"/>
    <cellStyle name="40 % - Akzent5 2 4 11" xfId="6054"/>
    <cellStyle name="40 % - Akzent5 2 4 11 2" xfId="16515"/>
    <cellStyle name="40 % - Akzent5 2 4 11 3" xfId="16516"/>
    <cellStyle name="40 % - Akzent5 2 4 11 4" xfId="16517"/>
    <cellStyle name="40 % - Akzent5 2 4 12" xfId="16518"/>
    <cellStyle name="40 % - Akzent5 2 4 12 2" xfId="16519"/>
    <cellStyle name="40 % - Akzent5 2 4 12 3" xfId="16520"/>
    <cellStyle name="40 % - Akzent5 2 4 13" xfId="16521"/>
    <cellStyle name="40 % - Akzent5 2 4 13 2" xfId="16522"/>
    <cellStyle name="40 % - Akzent5 2 4 14" xfId="16523"/>
    <cellStyle name="40 % - Akzent5 2 4 14 2" xfId="16524"/>
    <cellStyle name="40 % - Akzent5 2 4 15" xfId="16525"/>
    <cellStyle name="40 % - Akzent5 2 4 15 2" xfId="16526"/>
    <cellStyle name="40 % - Akzent5 2 4 16" xfId="16527"/>
    <cellStyle name="40 % - Akzent5 2 4 16 2" xfId="16528"/>
    <cellStyle name="40 % - Akzent5 2 4 17" xfId="16529"/>
    <cellStyle name="40 % - Akzent5 2 4 17 2" xfId="16530"/>
    <cellStyle name="40 % - Akzent5 2 4 18" xfId="16531"/>
    <cellStyle name="40 % - Akzent5 2 4 18 2" xfId="16532"/>
    <cellStyle name="40 % - Akzent5 2 4 19" xfId="16533"/>
    <cellStyle name="40 % - Akzent5 2 4 2" xfId="1719"/>
    <cellStyle name="40 % - Akzent5 2 4 2 10" xfId="16534"/>
    <cellStyle name="40 % - Akzent5 2 4 2 10 2" xfId="16535"/>
    <cellStyle name="40 % - Akzent5 2 4 2 11" xfId="16536"/>
    <cellStyle name="40 % - Akzent5 2 4 2 12" xfId="16537"/>
    <cellStyle name="40 % - Akzent5 2 4 2 13" xfId="16538"/>
    <cellStyle name="40 % - Akzent5 2 4 2 14" xfId="16539"/>
    <cellStyle name="40 % - Akzent5 2 4 2 15" xfId="16540"/>
    <cellStyle name="40 % - Akzent5 2 4 2 16" xfId="16541"/>
    <cellStyle name="40 % - Akzent5 2 4 2 17" xfId="16542"/>
    <cellStyle name="40 % - Akzent5 2 4 2 2" xfId="1720"/>
    <cellStyle name="40 % - Akzent5 2 4 2 2 2" xfId="6057"/>
    <cellStyle name="40 % - Akzent5 2 4 2 2 2 2" xfId="16543"/>
    <cellStyle name="40 % - Akzent5 2 4 2 2 3" xfId="16544"/>
    <cellStyle name="40 % - Akzent5 2 4 2 2 4" xfId="16545"/>
    <cellStyle name="40 % - Akzent5 2 4 2 3" xfId="1721"/>
    <cellStyle name="40 % - Akzent5 2 4 2 3 2" xfId="6058"/>
    <cellStyle name="40 % - Akzent5 2 4 2 3 3" xfId="16546"/>
    <cellStyle name="40 % - Akzent5 2 4 2 4" xfId="1722"/>
    <cellStyle name="40 % - Akzent5 2 4 2 4 2" xfId="6059"/>
    <cellStyle name="40 % - Akzent5 2 4 2 5" xfId="1723"/>
    <cellStyle name="40 % - Akzent5 2 4 2 5 2" xfId="6060"/>
    <cellStyle name="40 % - Akzent5 2 4 2 6" xfId="2926"/>
    <cellStyle name="40 % - Akzent5 2 4 2 6 2" xfId="6061"/>
    <cellStyle name="40 % - Akzent5 2 4 2 7" xfId="2927"/>
    <cellStyle name="40 % - Akzent5 2 4 2 7 2" xfId="6062"/>
    <cellStyle name="40 % - Akzent5 2 4 2 8" xfId="3446"/>
    <cellStyle name="40 % - Akzent5 2 4 2 8 2" xfId="6063"/>
    <cellStyle name="40 % - Akzent5 2 4 2 9" xfId="6056"/>
    <cellStyle name="40 % - Akzent5 2 4 2 9 2" xfId="16547"/>
    <cellStyle name="40 % - Akzent5 2 4 20" xfId="16548"/>
    <cellStyle name="40 % - Akzent5 2 4 21" xfId="16549"/>
    <cellStyle name="40 % - Akzent5 2 4 3" xfId="1724"/>
    <cellStyle name="40 % - Akzent5 2 4 3 2" xfId="6064"/>
    <cellStyle name="40 % - Akzent5 2 4 3 2 2" xfId="16550"/>
    <cellStyle name="40 % - Akzent5 2 4 3 3" xfId="16551"/>
    <cellStyle name="40 % - Akzent5 2 4 3 4" xfId="16552"/>
    <cellStyle name="40 % - Akzent5 2 4 3 5" xfId="16553"/>
    <cellStyle name="40 % - Akzent5 2 4 3 6" xfId="16554"/>
    <cellStyle name="40 % - Akzent5 2 4 3 7" xfId="16555"/>
    <cellStyle name="40 % - Akzent5 2 4 3 8" xfId="16556"/>
    <cellStyle name="40 % - Akzent5 2 4 4" xfId="1725"/>
    <cellStyle name="40 % - Akzent5 2 4 4 2" xfId="6065"/>
    <cellStyle name="40 % - Akzent5 2 4 4 3" xfId="16557"/>
    <cellStyle name="40 % - Akzent5 2 4 4 4" xfId="16558"/>
    <cellStyle name="40 % - Akzent5 2 4 4 5" xfId="16559"/>
    <cellStyle name="40 % - Akzent5 2 4 4 6" xfId="16560"/>
    <cellStyle name="40 % - Akzent5 2 4 4 7" xfId="16561"/>
    <cellStyle name="40 % - Akzent5 2 4 5" xfId="1726"/>
    <cellStyle name="40 % - Akzent5 2 4 5 2" xfId="6066"/>
    <cellStyle name="40 % - Akzent5 2 4 5 3" xfId="16562"/>
    <cellStyle name="40 % - Akzent5 2 4 5 4" xfId="16563"/>
    <cellStyle name="40 % - Akzent5 2 4 5 5" xfId="16564"/>
    <cellStyle name="40 % - Akzent5 2 4 5 6" xfId="16565"/>
    <cellStyle name="40 % - Akzent5 2 4 6" xfId="1727"/>
    <cellStyle name="40 % - Akzent5 2 4 6 2" xfId="6067"/>
    <cellStyle name="40 % - Akzent5 2 4 6 3" xfId="16566"/>
    <cellStyle name="40 % - Akzent5 2 4 6 4" xfId="16567"/>
    <cellStyle name="40 % - Akzent5 2 4 6 5" xfId="16568"/>
    <cellStyle name="40 % - Akzent5 2 4 7" xfId="1728"/>
    <cellStyle name="40 % - Akzent5 2 4 7 2" xfId="6068"/>
    <cellStyle name="40 % - Akzent5 2 4 7 3" xfId="16569"/>
    <cellStyle name="40 % - Akzent5 2 4 7 4" xfId="16570"/>
    <cellStyle name="40 % - Akzent5 2 4 7 5" xfId="16571"/>
    <cellStyle name="40 % - Akzent5 2 4 8" xfId="2928"/>
    <cellStyle name="40 % - Akzent5 2 4 8 2" xfId="6069"/>
    <cellStyle name="40 % - Akzent5 2 4 8 3" xfId="16572"/>
    <cellStyle name="40 % - Akzent5 2 4 8 4" xfId="16573"/>
    <cellStyle name="40 % - Akzent5 2 4 8 5" xfId="16574"/>
    <cellStyle name="40 % - Akzent5 2 4 9" xfId="2929"/>
    <cellStyle name="40 % - Akzent5 2 4 9 2" xfId="6070"/>
    <cellStyle name="40 % - Akzent5 2 4 9 3" xfId="16575"/>
    <cellStyle name="40 % - Akzent5 2 4 9 4" xfId="16576"/>
    <cellStyle name="40 % - Akzent5 2 4 9 5" xfId="16577"/>
    <cellStyle name="40 % - Akzent5 2 5" xfId="1729"/>
    <cellStyle name="40 % - Akzent5 2 5 10" xfId="6071"/>
    <cellStyle name="40 % - Akzent5 2 5 10 2" xfId="16578"/>
    <cellStyle name="40 % - Akzent5 2 5 11" xfId="16579"/>
    <cellStyle name="40 % - Akzent5 2 5 11 2" xfId="16580"/>
    <cellStyle name="40 % - Akzent5 2 5 12" xfId="16581"/>
    <cellStyle name="40 % - Akzent5 2 5 13" xfId="16582"/>
    <cellStyle name="40 % - Akzent5 2 5 14" xfId="16583"/>
    <cellStyle name="40 % - Akzent5 2 5 15" xfId="16584"/>
    <cellStyle name="40 % - Akzent5 2 5 16" xfId="16585"/>
    <cellStyle name="40 % - Akzent5 2 5 17" xfId="16586"/>
    <cellStyle name="40 % - Akzent5 2 5 18" xfId="16587"/>
    <cellStyle name="40 % - Akzent5 2 5 2" xfId="1730"/>
    <cellStyle name="40 % - Akzent5 2 5 2 2" xfId="6072"/>
    <cellStyle name="40 % - Akzent5 2 5 2 2 2" xfId="16588"/>
    <cellStyle name="40 % - Akzent5 2 5 2 3" xfId="16589"/>
    <cellStyle name="40 % - Akzent5 2 5 2 4" xfId="16590"/>
    <cellStyle name="40 % - Akzent5 2 5 2 5" xfId="16591"/>
    <cellStyle name="40 % - Akzent5 2 5 3" xfId="1731"/>
    <cellStyle name="40 % - Akzent5 2 5 3 2" xfId="6073"/>
    <cellStyle name="40 % - Akzent5 2 5 3 3" xfId="16592"/>
    <cellStyle name="40 % - Akzent5 2 5 3 4" xfId="16593"/>
    <cellStyle name="40 % - Akzent5 2 5 4" xfId="1732"/>
    <cellStyle name="40 % - Akzent5 2 5 4 2" xfId="6074"/>
    <cellStyle name="40 % - Akzent5 2 5 4 3" xfId="16594"/>
    <cellStyle name="40 % - Akzent5 2 5 5" xfId="1733"/>
    <cellStyle name="40 % - Akzent5 2 5 5 2" xfId="6075"/>
    <cellStyle name="40 % - Akzent5 2 5 5 3" xfId="16595"/>
    <cellStyle name="40 % - Akzent5 2 5 6" xfId="1734"/>
    <cellStyle name="40 % - Akzent5 2 5 6 2" xfId="6076"/>
    <cellStyle name="40 % - Akzent5 2 5 6 3" xfId="16596"/>
    <cellStyle name="40 % - Akzent5 2 5 7" xfId="2930"/>
    <cellStyle name="40 % - Akzent5 2 5 7 2" xfId="6077"/>
    <cellStyle name="40 % - Akzent5 2 5 7 3" xfId="16597"/>
    <cellStyle name="40 % - Akzent5 2 5 8" xfId="2931"/>
    <cellStyle name="40 % - Akzent5 2 5 8 2" xfId="6078"/>
    <cellStyle name="40 % - Akzent5 2 5 8 3" xfId="16598"/>
    <cellStyle name="40 % - Akzent5 2 5 9" xfId="3447"/>
    <cellStyle name="40 % - Akzent5 2 5 9 2" xfId="6079"/>
    <cellStyle name="40 % - Akzent5 2 5 9 3" xfId="16599"/>
    <cellStyle name="40 % - Akzent5 2 6" xfId="1735"/>
    <cellStyle name="40 % - Akzent5 2 6 2" xfId="6080"/>
    <cellStyle name="40 % - Akzent5 2 6 2 2" xfId="16600"/>
    <cellStyle name="40 % - Akzent5 2 6 3" xfId="16601"/>
    <cellStyle name="40 % - Akzent5 2 6 4" xfId="16602"/>
    <cellStyle name="40 % - Akzent5 2 6 5" xfId="16603"/>
    <cellStyle name="40 % - Akzent5 2 6 6" xfId="16604"/>
    <cellStyle name="40 % - Akzent5 2 6 7" xfId="16605"/>
    <cellStyle name="40 % - Akzent5 2 6 8" xfId="16606"/>
    <cellStyle name="40 % - Akzent5 2 7" xfId="1736"/>
    <cellStyle name="40 % - Akzent5 2 7 2" xfId="6081"/>
    <cellStyle name="40 % - Akzent5 2 7 3" xfId="16607"/>
    <cellStyle name="40 % - Akzent5 2 7 4" xfId="16608"/>
    <cellStyle name="40 % - Akzent5 2 7 5" xfId="16609"/>
    <cellStyle name="40 % - Akzent5 2 7 6" xfId="16610"/>
    <cellStyle name="40 % - Akzent5 2 7 7" xfId="16611"/>
    <cellStyle name="40 % - Akzent5 2 8" xfId="1737"/>
    <cellStyle name="40 % - Akzent5 2 8 2" xfId="6082"/>
    <cellStyle name="40 % - Akzent5 2 8 3" xfId="16612"/>
    <cellStyle name="40 % - Akzent5 2 8 4" xfId="16613"/>
    <cellStyle name="40 % - Akzent5 2 8 5" xfId="16614"/>
    <cellStyle name="40 % - Akzent5 2 8 6" xfId="16615"/>
    <cellStyle name="40 % - Akzent5 2 9" xfId="1738"/>
    <cellStyle name="40 % - Akzent5 2 9 2" xfId="6083"/>
    <cellStyle name="40 % - Akzent5 2 9 3" xfId="16616"/>
    <cellStyle name="40 % - Akzent5 2 9 4" xfId="16617"/>
    <cellStyle name="40 % - Akzent5 2 9 5" xfId="16618"/>
    <cellStyle name="40 % - Akzent5 2 9 6" xfId="16619"/>
    <cellStyle name="40 % - Akzent5 3" xfId="1739"/>
    <cellStyle name="40 % - Akzent5 3 10" xfId="1740"/>
    <cellStyle name="40 % - Akzent5 3 10 2" xfId="6085"/>
    <cellStyle name="40 % - Akzent5 3 10 3" xfId="16620"/>
    <cellStyle name="40 % - Akzent5 3 10 4" xfId="16621"/>
    <cellStyle name="40 % - Akzent5 3 10 5" xfId="16622"/>
    <cellStyle name="40 % - Akzent5 3 11" xfId="1741"/>
    <cellStyle name="40 % - Akzent5 3 11 2" xfId="6086"/>
    <cellStyle name="40 % - Akzent5 3 11 3" xfId="16623"/>
    <cellStyle name="40 % - Akzent5 3 11 4" xfId="16624"/>
    <cellStyle name="40 % - Akzent5 3 11 5" xfId="16625"/>
    <cellStyle name="40 % - Akzent5 3 12" xfId="1742"/>
    <cellStyle name="40 % - Akzent5 3 12 2" xfId="6087"/>
    <cellStyle name="40 % - Akzent5 3 12 3" xfId="16626"/>
    <cellStyle name="40 % - Akzent5 3 12 4" xfId="16627"/>
    <cellStyle name="40 % - Akzent5 3 12 5" xfId="16628"/>
    <cellStyle name="40 % - Akzent5 3 13" xfId="2932"/>
    <cellStyle name="40 % - Akzent5 3 13 2" xfId="6088"/>
    <cellStyle name="40 % - Akzent5 3 13 3" xfId="16629"/>
    <cellStyle name="40 % - Akzent5 3 13 4" xfId="16630"/>
    <cellStyle name="40 % - Akzent5 3 14" xfId="2933"/>
    <cellStyle name="40 % - Akzent5 3 14 2" xfId="6089"/>
    <cellStyle name="40 % - Akzent5 3 14 3" xfId="16631"/>
    <cellStyle name="40 % - Akzent5 3 15" xfId="2934"/>
    <cellStyle name="40 % - Akzent5 3 15 2" xfId="6090"/>
    <cellStyle name="40 % - Akzent5 3 15 3" xfId="16632"/>
    <cellStyle name="40 % - Akzent5 3 16" xfId="2935"/>
    <cellStyle name="40 % - Akzent5 3 16 2" xfId="6091"/>
    <cellStyle name="40 % - Akzent5 3 16 3" xfId="16633"/>
    <cellStyle name="40 % - Akzent5 3 17" xfId="3448"/>
    <cellStyle name="40 % - Akzent5 3 17 2" xfId="6092"/>
    <cellStyle name="40 % - Akzent5 3 17 3" xfId="16634"/>
    <cellStyle name="40 % - Akzent5 3 18" xfId="6084"/>
    <cellStyle name="40 % - Akzent5 3 18 2" xfId="16635"/>
    <cellStyle name="40 % - Akzent5 3 18 3" xfId="16636"/>
    <cellStyle name="40 % - Akzent5 3 19" xfId="16637"/>
    <cellStyle name="40 % - Akzent5 3 19 2" xfId="16638"/>
    <cellStyle name="40 % - Akzent5 3 19 3" xfId="16639"/>
    <cellStyle name="40 % - Akzent5 3 2" xfId="1743"/>
    <cellStyle name="40 % - Akzent5 3 2 10" xfId="2936"/>
    <cellStyle name="40 % - Akzent5 3 2 10 2" xfId="6094"/>
    <cellStyle name="40 % - Akzent5 3 2 10 3" xfId="16640"/>
    <cellStyle name="40 % - Akzent5 3 2 10 4" xfId="16641"/>
    <cellStyle name="40 % - Akzent5 3 2 10 5" xfId="16642"/>
    <cellStyle name="40 % - Akzent5 3 2 11" xfId="2937"/>
    <cellStyle name="40 % - Akzent5 3 2 11 2" xfId="6095"/>
    <cellStyle name="40 % - Akzent5 3 2 11 3" xfId="16643"/>
    <cellStyle name="40 % - Akzent5 3 2 11 4" xfId="16644"/>
    <cellStyle name="40 % - Akzent5 3 2 12" xfId="2938"/>
    <cellStyle name="40 % - Akzent5 3 2 12 2" xfId="6096"/>
    <cellStyle name="40 % - Akzent5 3 2 12 3" xfId="16645"/>
    <cellStyle name="40 % - Akzent5 3 2 13" xfId="2939"/>
    <cellStyle name="40 % - Akzent5 3 2 13 2" xfId="6097"/>
    <cellStyle name="40 % - Akzent5 3 2 13 3" xfId="16646"/>
    <cellStyle name="40 % - Akzent5 3 2 14" xfId="3449"/>
    <cellStyle name="40 % - Akzent5 3 2 14 2" xfId="6098"/>
    <cellStyle name="40 % - Akzent5 3 2 14 3" xfId="16647"/>
    <cellStyle name="40 % - Akzent5 3 2 15" xfId="6093"/>
    <cellStyle name="40 % - Akzent5 3 2 15 2" xfId="16648"/>
    <cellStyle name="40 % - Akzent5 3 2 15 3" xfId="16649"/>
    <cellStyle name="40 % - Akzent5 3 2 16" xfId="16650"/>
    <cellStyle name="40 % - Akzent5 3 2 16 2" xfId="16651"/>
    <cellStyle name="40 % - Akzent5 3 2 16 3" xfId="16652"/>
    <cellStyle name="40 % - Akzent5 3 2 17" xfId="16653"/>
    <cellStyle name="40 % - Akzent5 3 2 17 2" xfId="16654"/>
    <cellStyle name="40 % - Akzent5 3 2 17 3" xfId="16655"/>
    <cellStyle name="40 % - Akzent5 3 2 18" xfId="16656"/>
    <cellStyle name="40 % - Akzent5 3 2 18 2" xfId="16657"/>
    <cellStyle name="40 % - Akzent5 3 2 19" xfId="16658"/>
    <cellStyle name="40 % - Akzent5 3 2 19 2" xfId="16659"/>
    <cellStyle name="40 % - Akzent5 3 2 2" xfId="1744"/>
    <cellStyle name="40 % - Akzent5 3 2 2 10" xfId="2940"/>
    <cellStyle name="40 % - Akzent5 3 2 2 10 2" xfId="6100"/>
    <cellStyle name="40 % - Akzent5 3 2 2 11" xfId="3450"/>
    <cellStyle name="40 % - Akzent5 3 2 2 11 2" xfId="6101"/>
    <cellStyle name="40 % - Akzent5 3 2 2 12" xfId="6099"/>
    <cellStyle name="40 % - Akzent5 3 2 2 12 2" xfId="16660"/>
    <cellStyle name="40 % - Akzent5 3 2 2 13" xfId="16661"/>
    <cellStyle name="40 % - Akzent5 3 2 2 13 2" xfId="16662"/>
    <cellStyle name="40 % - Akzent5 3 2 2 14" xfId="16663"/>
    <cellStyle name="40 % - Akzent5 3 2 2 14 2" xfId="16664"/>
    <cellStyle name="40 % - Akzent5 3 2 2 15" xfId="16665"/>
    <cellStyle name="40 % - Akzent5 3 2 2 16" xfId="16666"/>
    <cellStyle name="40 % - Akzent5 3 2 2 17" xfId="16667"/>
    <cellStyle name="40 % - Akzent5 3 2 2 18" xfId="16668"/>
    <cellStyle name="40 % - Akzent5 3 2 2 19" xfId="16669"/>
    <cellStyle name="40 % - Akzent5 3 2 2 2" xfId="1745"/>
    <cellStyle name="40 % - Akzent5 3 2 2 2 10" xfId="16670"/>
    <cellStyle name="40 % - Akzent5 3 2 2 2 10 2" xfId="16671"/>
    <cellStyle name="40 % - Akzent5 3 2 2 2 11" xfId="16672"/>
    <cellStyle name="40 % - Akzent5 3 2 2 2 12" xfId="16673"/>
    <cellStyle name="40 % - Akzent5 3 2 2 2 13" xfId="16674"/>
    <cellStyle name="40 % - Akzent5 3 2 2 2 2" xfId="1746"/>
    <cellStyle name="40 % - Akzent5 3 2 2 2 2 2" xfId="6103"/>
    <cellStyle name="40 % - Akzent5 3 2 2 2 2 2 2" xfId="16675"/>
    <cellStyle name="40 % - Akzent5 3 2 2 2 2 3" xfId="16676"/>
    <cellStyle name="40 % - Akzent5 3 2 2 2 2 4" xfId="16677"/>
    <cellStyle name="40 % - Akzent5 3 2 2 2 3" xfId="1747"/>
    <cellStyle name="40 % - Akzent5 3 2 2 2 3 2" xfId="6104"/>
    <cellStyle name="40 % - Akzent5 3 2 2 2 3 3" xfId="16678"/>
    <cellStyle name="40 % - Akzent5 3 2 2 2 4" xfId="1748"/>
    <cellStyle name="40 % - Akzent5 3 2 2 2 4 2" xfId="6105"/>
    <cellStyle name="40 % - Akzent5 3 2 2 2 5" xfId="1749"/>
    <cellStyle name="40 % - Akzent5 3 2 2 2 5 2" xfId="6106"/>
    <cellStyle name="40 % - Akzent5 3 2 2 2 6" xfId="2941"/>
    <cellStyle name="40 % - Akzent5 3 2 2 2 6 2" xfId="6107"/>
    <cellStyle name="40 % - Akzent5 3 2 2 2 7" xfId="2942"/>
    <cellStyle name="40 % - Akzent5 3 2 2 2 7 2" xfId="6108"/>
    <cellStyle name="40 % - Akzent5 3 2 2 2 8" xfId="3451"/>
    <cellStyle name="40 % - Akzent5 3 2 2 2 8 2" xfId="6109"/>
    <cellStyle name="40 % - Akzent5 3 2 2 2 9" xfId="6102"/>
    <cellStyle name="40 % - Akzent5 3 2 2 2 9 2" xfId="16679"/>
    <cellStyle name="40 % - Akzent5 3 2 2 20" xfId="16680"/>
    <cellStyle name="40 % - Akzent5 3 2 2 21" xfId="16681"/>
    <cellStyle name="40 % - Akzent5 3 2 2 3" xfId="1750"/>
    <cellStyle name="40 % - Akzent5 3 2 2 3 2" xfId="6110"/>
    <cellStyle name="40 % - Akzent5 3 2 2 3 2 2" xfId="16682"/>
    <cellStyle name="40 % - Akzent5 3 2 2 3 3" xfId="16683"/>
    <cellStyle name="40 % - Akzent5 3 2 2 3 4" xfId="16684"/>
    <cellStyle name="40 % - Akzent5 3 2 2 4" xfId="1751"/>
    <cellStyle name="40 % - Akzent5 3 2 2 4 2" xfId="6111"/>
    <cellStyle name="40 % - Akzent5 3 2 2 4 3" xfId="16685"/>
    <cellStyle name="40 % - Akzent5 3 2 2 5" xfId="1752"/>
    <cellStyle name="40 % - Akzent5 3 2 2 5 2" xfId="6112"/>
    <cellStyle name="40 % - Akzent5 3 2 2 6" xfId="1753"/>
    <cellStyle name="40 % - Akzent5 3 2 2 6 2" xfId="6113"/>
    <cellStyle name="40 % - Akzent5 3 2 2 7" xfId="1754"/>
    <cellStyle name="40 % - Akzent5 3 2 2 7 2" xfId="6114"/>
    <cellStyle name="40 % - Akzent5 3 2 2 8" xfId="2943"/>
    <cellStyle name="40 % - Akzent5 3 2 2 8 2" xfId="6115"/>
    <cellStyle name="40 % - Akzent5 3 2 2 9" xfId="2944"/>
    <cellStyle name="40 % - Akzent5 3 2 2 9 2" xfId="6116"/>
    <cellStyle name="40 % - Akzent5 3 2 20" xfId="16686"/>
    <cellStyle name="40 % - Akzent5 3 2 20 2" xfId="16687"/>
    <cellStyle name="40 % - Akzent5 3 2 21" xfId="16688"/>
    <cellStyle name="40 % - Akzent5 3 2 22" xfId="16689"/>
    <cellStyle name="40 % - Akzent5 3 2 23" xfId="16690"/>
    <cellStyle name="40 % - Akzent5 3 2 24" xfId="16691"/>
    <cellStyle name="40 % - Akzent5 3 2 25" xfId="16692"/>
    <cellStyle name="40 % - Akzent5 3 2 3" xfId="1755"/>
    <cellStyle name="40 % - Akzent5 3 2 3 10" xfId="16693"/>
    <cellStyle name="40 % - Akzent5 3 2 3 10 2" xfId="16694"/>
    <cellStyle name="40 % - Akzent5 3 2 3 11" xfId="16695"/>
    <cellStyle name="40 % - Akzent5 3 2 3 12" xfId="16696"/>
    <cellStyle name="40 % - Akzent5 3 2 3 13" xfId="16697"/>
    <cellStyle name="40 % - Akzent5 3 2 3 14" xfId="16698"/>
    <cellStyle name="40 % - Akzent5 3 2 3 15" xfId="16699"/>
    <cellStyle name="40 % - Akzent5 3 2 3 16" xfId="16700"/>
    <cellStyle name="40 % - Akzent5 3 2 3 17" xfId="16701"/>
    <cellStyle name="40 % - Akzent5 3 2 3 2" xfId="1756"/>
    <cellStyle name="40 % - Akzent5 3 2 3 2 2" xfId="6118"/>
    <cellStyle name="40 % - Akzent5 3 2 3 2 2 2" xfId="16702"/>
    <cellStyle name="40 % - Akzent5 3 2 3 2 3" xfId="16703"/>
    <cellStyle name="40 % - Akzent5 3 2 3 2 4" xfId="16704"/>
    <cellStyle name="40 % - Akzent5 3 2 3 3" xfId="1757"/>
    <cellStyle name="40 % - Akzent5 3 2 3 3 2" xfId="6119"/>
    <cellStyle name="40 % - Akzent5 3 2 3 3 3" xfId="16705"/>
    <cellStyle name="40 % - Akzent5 3 2 3 4" xfId="1758"/>
    <cellStyle name="40 % - Akzent5 3 2 3 4 2" xfId="6120"/>
    <cellStyle name="40 % - Akzent5 3 2 3 5" xfId="1759"/>
    <cellStyle name="40 % - Akzent5 3 2 3 5 2" xfId="6121"/>
    <cellStyle name="40 % - Akzent5 3 2 3 6" xfId="2945"/>
    <cellStyle name="40 % - Akzent5 3 2 3 6 2" xfId="6122"/>
    <cellStyle name="40 % - Akzent5 3 2 3 7" xfId="2946"/>
    <cellStyle name="40 % - Akzent5 3 2 3 7 2" xfId="6123"/>
    <cellStyle name="40 % - Akzent5 3 2 3 8" xfId="3452"/>
    <cellStyle name="40 % - Akzent5 3 2 3 8 2" xfId="6124"/>
    <cellStyle name="40 % - Akzent5 3 2 3 9" xfId="6117"/>
    <cellStyle name="40 % - Akzent5 3 2 3 9 2" xfId="16706"/>
    <cellStyle name="40 % - Akzent5 3 2 4" xfId="1760"/>
    <cellStyle name="40 % - Akzent5 3 2 4 2" xfId="6125"/>
    <cellStyle name="40 % - Akzent5 3 2 4 2 2" xfId="16707"/>
    <cellStyle name="40 % - Akzent5 3 2 4 3" xfId="16708"/>
    <cellStyle name="40 % - Akzent5 3 2 4 4" xfId="16709"/>
    <cellStyle name="40 % - Akzent5 3 2 4 5" xfId="16710"/>
    <cellStyle name="40 % - Akzent5 3 2 4 6" xfId="16711"/>
    <cellStyle name="40 % - Akzent5 3 2 4 7" xfId="16712"/>
    <cellStyle name="40 % - Akzent5 3 2 4 8" xfId="16713"/>
    <cellStyle name="40 % - Akzent5 3 2 5" xfId="1761"/>
    <cellStyle name="40 % - Akzent5 3 2 5 2" xfId="6126"/>
    <cellStyle name="40 % - Akzent5 3 2 5 3" xfId="16714"/>
    <cellStyle name="40 % - Akzent5 3 2 5 4" xfId="16715"/>
    <cellStyle name="40 % - Akzent5 3 2 5 5" xfId="16716"/>
    <cellStyle name="40 % - Akzent5 3 2 5 6" xfId="16717"/>
    <cellStyle name="40 % - Akzent5 3 2 5 7" xfId="16718"/>
    <cellStyle name="40 % - Akzent5 3 2 6" xfId="1762"/>
    <cellStyle name="40 % - Akzent5 3 2 6 2" xfId="6127"/>
    <cellStyle name="40 % - Akzent5 3 2 6 3" xfId="16719"/>
    <cellStyle name="40 % - Akzent5 3 2 6 4" xfId="16720"/>
    <cellStyle name="40 % - Akzent5 3 2 6 5" xfId="16721"/>
    <cellStyle name="40 % - Akzent5 3 2 7" xfId="1763"/>
    <cellStyle name="40 % - Akzent5 3 2 7 2" xfId="6128"/>
    <cellStyle name="40 % - Akzent5 3 2 7 3" xfId="16722"/>
    <cellStyle name="40 % - Akzent5 3 2 7 4" xfId="16723"/>
    <cellStyle name="40 % - Akzent5 3 2 7 5" xfId="16724"/>
    <cellStyle name="40 % - Akzent5 3 2 8" xfId="1764"/>
    <cellStyle name="40 % - Akzent5 3 2 8 2" xfId="6129"/>
    <cellStyle name="40 % - Akzent5 3 2 8 3" xfId="16725"/>
    <cellStyle name="40 % - Akzent5 3 2 8 4" xfId="16726"/>
    <cellStyle name="40 % - Akzent5 3 2 8 5" xfId="16727"/>
    <cellStyle name="40 % - Akzent5 3 2 9" xfId="1765"/>
    <cellStyle name="40 % - Akzent5 3 2 9 2" xfId="6130"/>
    <cellStyle name="40 % - Akzent5 3 2 9 3" xfId="16728"/>
    <cellStyle name="40 % - Akzent5 3 2 9 4" xfId="16729"/>
    <cellStyle name="40 % - Akzent5 3 2 9 5" xfId="16730"/>
    <cellStyle name="40 % - Akzent5 3 20" xfId="16731"/>
    <cellStyle name="40 % - Akzent5 3 20 2" xfId="16732"/>
    <cellStyle name="40 % - Akzent5 3 20 3" xfId="16733"/>
    <cellStyle name="40 % - Akzent5 3 21" xfId="16734"/>
    <cellStyle name="40 % - Akzent5 3 21 2" xfId="16735"/>
    <cellStyle name="40 % - Akzent5 3 22" xfId="16736"/>
    <cellStyle name="40 % - Akzent5 3 22 2" xfId="16737"/>
    <cellStyle name="40 % - Akzent5 3 23" xfId="16738"/>
    <cellStyle name="40 % - Akzent5 3 24" xfId="16739"/>
    <cellStyle name="40 % - Akzent5 3 25" xfId="16740"/>
    <cellStyle name="40 % - Akzent5 3 26" xfId="16741"/>
    <cellStyle name="40 % - Akzent5 3 27" xfId="16742"/>
    <cellStyle name="40 % - Akzent5 3 28" xfId="16743"/>
    <cellStyle name="40 % - Akzent5 3 3" xfId="1766"/>
    <cellStyle name="40 % - Akzent5 3 3 10" xfId="2947"/>
    <cellStyle name="40 % - Akzent5 3 3 10 2" xfId="6132"/>
    <cellStyle name="40 % - Akzent5 3 3 11" xfId="2948"/>
    <cellStyle name="40 % - Akzent5 3 3 11 2" xfId="6133"/>
    <cellStyle name="40 % - Akzent5 3 3 12" xfId="3453"/>
    <cellStyle name="40 % - Akzent5 3 3 12 2" xfId="6134"/>
    <cellStyle name="40 % - Akzent5 3 3 13" xfId="6131"/>
    <cellStyle name="40 % - Akzent5 3 3 13 2" xfId="16744"/>
    <cellStyle name="40 % - Akzent5 3 3 14" xfId="16745"/>
    <cellStyle name="40 % - Akzent5 3 3 14 2" xfId="16746"/>
    <cellStyle name="40 % - Akzent5 3 3 15" xfId="16747"/>
    <cellStyle name="40 % - Akzent5 3 3 15 2" xfId="16748"/>
    <cellStyle name="40 % - Akzent5 3 3 16" xfId="16749"/>
    <cellStyle name="40 % - Akzent5 3 3 17" xfId="16750"/>
    <cellStyle name="40 % - Akzent5 3 3 18" xfId="16751"/>
    <cellStyle name="40 % - Akzent5 3 3 19" xfId="16752"/>
    <cellStyle name="40 % - Akzent5 3 3 2" xfId="1767"/>
    <cellStyle name="40 % - Akzent5 3 3 2 10" xfId="3454"/>
    <cellStyle name="40 % - Akzent5 3 3 2 10 2" xfId="6136"/>
    <cellStyle name="40 % - Akzent5 3 3 2 11" xfId="6135"/>
    <cellStyle name="40 % - Akzent5 3 3 2 11 2" xfId="16753"/>
    <cellStyle name="40 % - Akzent5 3 3 2 12" xfId="16754"/>
    <cellStyle name="40 % - Akzent5 3 3 2 12 2" xfId="16755"/>
    <cellStyle name="40 % - Akzent5 3 3 2 13" xfId="16756"/>
    <cellStyle name="40 % - Akzent5 3 3 2 14" xfId="16757"/>
    <cellStyle name="40 % - Akzent5 3 3 2 15" xfId="16758"/>
    <cellStyle name="40 % - Akzent5 3 3 2 16" xfId="16759"/>
    <cellStyle name="40 % - Akzent5 3 3 2 2" xfId="1768"/>
    <cellStyle name="40 % - Akzent5 3 3 2 2 10" xfId="16760"/>
    <cellStyle name="40 % - Akzent5 3 3 2 2 10 2" xfId="16761"/>
    <cellStyle name="40 % - Akzent5 3 3 2 2 11" xfId="16762"/>
    <cellStyle name="40 % - Akzent5 3 3 2 2 12" xfId="16763"/>
    <cellStyle name="40 % - Akzent5 3 3 2 2 13" xfId="16764"/>
    <cellStyle name="40 % - Akzent5 3 3 2 2 2" xfId="1769"/>
    <cellStyle name="40 % - Akzent5 3 3 2 2 2 2" xfId="6138"/>
    <cellStyle name="40 % - Akzent5 3 3 2 2 2 2 2" xfId="16765"/>
    <cellStyle name="40 % - Akzent5 3 3 2 2 2 3" xfId="16766"/>
    <cellStyle name="40 % - Akzent5 3 3 2 2 2 4" xfId="16767"/>
    <cellStyle name="40 % - Akzent5 3 3 2 2 3" xfId="1770"/>
    <cellStyle name="40 % - Akzent5 3 3 2 2 3 2" xfId="6139"/>
    <cellStyle name="40 % - Akzent5 3 3 2 2 3 3" xfId="16768"/>
    <cellStyle name="40 % - Akzent5 3 3 2 2 4" xfId="1771"/>
    <cellStyle name="40 % - Akzent5 3 3 2 2 4 2" xfId="6140"/>
    <cellStyle name="40 % - Akzent5 3 3 2 2 5" xfId="1772"/>
    <cellStyle name="40 % - Akzent5 3 3 2 2 5 2" xfId="6141"/>
    <cellStyle name="40 % - Akzent5 3 3 2 2 6" xfId="2949"/>
    <cellStyle name="40 % - Akzent5 3 3 2 2 6 2" xfId="6142"/>
    <cellStyle name="40 % - Akzent5 3 3 2 2 7" xfId="2950"/>
    <cellStyle name="40 % - Akzent5 3 3 2 2 7 2" xfId="6143"/>
    <cellStyle name="40 % - Akzent5 3 3 2 2 8" xfId="3455"/>
    <cellStyle name="40 % - Akzent5 3 3 2 2 8 2" xfId="6144"/>
    <cellStyle name="40 % - Akzent5 3 3 2 2 9" xfId="6137"/>
    <cellStyle name="40 % - Akzent5 3 3 2 2 9 2" xfId="16769"/>
    <cellStyle name="40 % - Akzent5 3 3 2 3" xfId="1773"/>
    <cellStyle name="40 % - Akzent5 3 3 2 3 2" xfId="6145"/>
    <cellStyle name="40 % - Akzent5 3 3 2 3 2 2" xfId="16770"/>
    <cellStyle name="40 % - Akzent5 3 3 2 3 3" xfId="16771"/>
    <cellStyle name="40 % - Akzent5 3 3 2 3 4" xfId="16772"/>
    <cellStyle name="40 % - Akzent5 3 3 2 4" xfId="1774"/>
    <cellStyle name="40 % - Akzent5 3 3 2 4 2" xfId="6146"/>
    <cellStyle name="40 % - Akzent5 3 3 2 4 3" xfId="16773"/>
    <cellStyle name="40 % - Akzent5 3 3 2 5" xfId="1775"/>
    <cellStyle name="40 % - Akzent5 3 3 2 5 2" xfId="6147"/>
    <cellStyle name="40 % - Akzent5 3 3 2 6" xfId="1776"/>
    <cellStyle name="40 % - Akzent5 3 3 2 6 2" xfId="6148"/>
    <cellStyle name="40 % - Akzent5 3 3 2 7" xfId="1777"/>
    <cellStyle name="40 % - Akzent5 3 3 2 7 2" xfId="6149"/>
    <cellStyle name="40 % - Akzent5 3 3 2 8" xfId="2951"/>
    <cellStyle name="40 % - Akzent5 3 3 2 8 2" xfId="6150"/>
    <cellStyle name="40 % - Akzent5 3 3 2 9" xfId="2952"/>
    <cellStyle name="40 % - Akzent5 3 3 2 9 2" xfId="6151"/>
    <cellStyle name="40 % - Akzent5 3 3 20" xfId="16774"/>
    <cellStyle name="40 % - Akzent5 3 3 21" xfId="16775"/>
    <cellStyle name="40 % - Akzent5 3 3 22" xfId="16776"/>
    <cellStyle name="40 % - Akzent5 3 3 3" xfId="1778"/>
    <cellStyle name="40 % - Akzent5 3 3 3 10" xfId="16777"/>
    <cellStyle name="40 % - Akzent5 3 3 3 10 2" xfId="16778"/>
    <cellStyle name="40 % - Akzent5 3 3 3 11" xfId="16779"/>
    <cellStyle name="40 % - Akzent5 3 3 3 12" xfId="16780"/>
    <cellStyle name="40 % - Akzent5 3 3 3 13" xfId="16781"/>
    <cellStyle name="40 % - Akzent5 3 3 3 14" xfId="16782"/>
    <cellStyle name="40 % - Akzent5 3 3 3 2" xfId="1779"/>
    <cellStyle name="40 % - Akzent5 3 3 3 2 2" xfId="6153"/>
    <cellStyle name="40 % - Akzent5 3 3 3 2 2 2" xfId="16783"/>
    <cellStyle name="40 % - Akzent5 3 3 3 2 3" xfId="16784"/>
    <cellStyle name="40 % - Akzent5 3 3 3 2 4" xfId="16785"/>
    <cellStyle name="40 % - Akzent5 3 3 3 3" xfId="1780"/>
    <cellStyle name="40 % - Akzent5 3 3 3 3 2" xfId="6154"/>
    <cellStyle name="40 % - Akzent5 3 3 3 3 3" xfId="16786"/>
    <cellStyle name="40 % - Akzent5 3 3 3 4" xfId="1781"/>
    <cellStyle name="40 % - Akzent5 3 3 3 4 2" xfId="6155"/>
    <cellStyle name="40 % - Akzent5 3 3 3 5" xfId="1782"/>
    <cellStyle name="40 % - Akzent5 3 3 3 5 2" xfId="6156"/>
    <cellStyle name="40 % - Akzent5 3 3 3 6" xfId="2953"/>
    <cellStyle name="40 % - Akzent5 3 3 3 6 2" xfId="6157"/>
    <cellStyle name="40 % - Akzent5 3 3 3 7" xfId="2954"/>
    <cellStyle name="40 % - Akzent5 3 3 3 7 2" xfId="6158"/>
    <cellStyle name="40 % - Akzent5 3 3 3 8" xfId="3456"/>
    <cellStyle name="40 % - Akzent5 3 3 3 8 2" xfId="6159"/>
    <cellStyle name="40 % - Akzent5 3 3 3 9" xfId="6152"/>
    <cellStyle name="40 % - Akzent5 3 3 3 9 2" xfId="16787"/>
    <cellStyle name="40 % - Akzent5 3 3 4" xfId="1783"/>
    <cellStyle name="40 % - Akzent5 3 3 4 2" xfId="6160"/>
    <cellStyle name="40 % - Akzent5 3 3 4 2 2" xfId="16788"/>
    <cellStyle name="40 % - Akzent5 3 3 4 3" xfId="16789"/>
    <cellStyle name="40 % - Akzent5 3 3 4 4" xfId="16790"/>
    <cellStyle name="40 % - Akzent5 3 3 4 5" xfId="16791"/>
    <cellStyle name="40 % - Akzent5 3 3 5" xfId="1784"/>
    <cellStyle name="40 % - Akzent5 3 3 5 2" xfId="6161"/>
    <cellStyle name="40 % - Akzent5 3 3 5 3" xfId="16792"/>
    <cellStyle name="40 % - Akzent5 3 3 5 4" xfId="16793"/>
    <cellStyle name="40 % - Akzent5 3 3 6" xfId="1785"/>
    <cellStyle name="40 % - Akzent5 3 3 6 2" xfId="6162"/>
    <cellStyle name="40 % - Akzent5 3 3 6 3" xfId="16794"/>
    <cellStyle name="40 % - Akzent5 3 3 7" xfId="1786"/>
    <cellStyle name="40 % - Akzent5 3 3 7 2" xfId="6163"/>
    <cellStyle name="40 % - Akzent5 3 3 7 3" xfId="16795"/>
    <cellStyle name="40 % - Akzent5 3 3 8" xfId="1787"/>
    <cellStyle name="40 % - Akzent5 3 3 8 2" xfId="6164"/>
    <cellStyle name="40 % - Akzent5 3 3 8 3" xfId="16796"/>
    <cellStyle name="40 % - Akzent5 3 3 9" xfId="2955"/>
    <cellStyle name="40 % - Akzent5 3 3 9 2" xfId="6165"/>
    <cellStyle name="40 % - Akzent5 3 3 9 3" xfId="16797"/>
    <cellStyle name="40 % - Akzent5 3 4" xfId="1788"/>
    <cellStyle name="40 % - Akzent5 3 4 10" xfId="3457"/>
    <cellStyle name="40 % - Akzent5 3 4 10 2" xfId="6167"/>
    <cellStyle name="40 % - Akzent5 3 4 11" xfId="6166"/>
    <cellStyle name="40 % - Akzent5 3 4 11 2" xfId="16798"/>
    <cellStyle name="40 % - Akzent5 3 4 12" xfId="16799"/>
    <cellStyle name="40 % - Akzent5 3 4 12 2" xfId="16800"/>
    <cellStyle name="40 % - Akzent5 3 4 13" xfId="16801"/>
    <cellStyle name="40 % - Akzent5 3 4 14" xfId="16802"/>
    <cellStyle name="40 % - Akzent5 3 4 15" xfId="16803"/>
    <cellStyle name="40 % - Akzent5 3 4 16" xfId="16804"/>
    <cellStyle name="40 % - Akzent5 3 4 17" xfId="16805"/>
    <cellStyle name="40 % - Akzent5 3 4 18" xfId="16806"/>
    <cellStyle name="40 % - Akzent5 3 4 19" xfId="16807"/>
    <cellStyle name="40 % - Akzent5 3 4 2" xfId="1789"/>
    <cellStyle name="40 % - Akzent5 3 4 2 10" xfId="16808"/>
    <cellStyle name="40 % - Akzent5 3 4 2 10 2" xfId="16809"/>
    <cellStyle name="40 % - Akzent5 3 4 2 11" xfId="16810"/>
    <cellStyle name="40 % - Akzent5 3 4 2 12" xfId="16811"/>
    <cellStyle name="40 % - Akzent5 3 4 2 13" xfId="16812"/>
    <cellStyle name="40 % - Akzent5 3 4 2 2" xfId="1790"/>
    <cellStyle name="40 % - Akzent5 3 4 2 2 2" xfId="6169"/>
    <cellStyle name="40 % - Akzent5 3 4 2 2 2 2" xfId="16813"/>
    <cellStyle name="40 % - Akzent5 3 4 2 2 3" xfId="16814"/>
    <cellStyle name="40 % - Akzent5 3 4 2 2 4" xfId="16815"/>
    <cellStyle name="40 % - Akzent5 3 4 2 3" xfId="1791"/>
    <cellStyle name="40 % - Akzent5 3 4 2 3 2" xfId="6170"/>
    <cellStyle name="40 % - Akzent5 3 4 2 3 3" xfId="16816"/>
    <cellStyle name="40 % - Akzent5 3 4 2 4" xfId="1792"/>
    <cellStyle name="40 % - Akzent5 3 4 2 4 2" xfId="6171"/>
    <cellStyle name="40 % - Akzent5 3 4 2 5" xfId="1793"/>
    <cellStyle name="40 % - Akzent5 3 4 2 5 2" xfId="6172"/>
    <cellStyle name="40 % - Akzent5 3 4 2 6" xfId="2956"/>
    <cellStyle name="40 % - Akzent5 3 4 2 6 2" xfId="6173"/>
    <cellStyle name="40 % - Akzent5 3 4 2 7" xfId="2957"/>
    <cellStyle name="40 % - Akzent5 3 4 2 7 2" xfId="6174"/>
    <cellStyle name="40 % - Akzent5 3 4 2 8" xfId="3458"/>
    <cellStyle name="40 % - Akzent5 3 4 2 8 2" xfId="6175"/>
    <cellStyle name="40 % - Akzent5 3 4 2 9" xfId="6168"/>
    <cellStyle name="40 % - Akzent5 3 4 2 9 2" xfId="16817"/>
    <cellStyle name="40 % - Akzent5 3 4 3" xfId="1794"/>
    <cellStyle name="40 % - Akzent5 3 4 3 2" xfId="6176"/>
    <cellStyle name="40 % - Akzent5 3 4 3 2 2" xfId="16818"/>
    <cellStyle name="40 % - Akzent5 3 4 3 3" xfId="16819"/>
    <cellStyle name="40 % - Akzent5 3 4 3 4" xfId="16820"/>
    <cellStyle name="40 % - Akzent5 3 4 4" xfId="1795"/>
    <cellStyle name="40 % - Akzent5 3 4 4 2" xfId="6177"/>
    <cellStyle name="40 % - Akzent5 3 4 4 3" xfId="16821"/>
    <cellStyle name="40 % - Akzent5 3 4 5" xfId="1796"/>
    <cellStyle name="40 % - Akzent5 3 4 5 2" xfId="6178"/>
    <cellStyle name="40 % - Akzent5 3 4 6" xfId="1797"/>
    <cellStyle name="40 % - Akzent5 3 4 6 2" xfId="6179"/>
    <cellStyle name="40 % - Akzent5 3 4 7" xfId="1798"/>
    <cellStyle name="40 % - Akzent5 3 4 7 2" xfId="6180"/>
    <cellStyle name="40 % - Akzent5 3 4 8" xfId="2958"/>
    <cellStyle name="40 % - Akzent5 3 4 8 2" xfId="6181"/>
    <cellStyle name="40 % - Akzent5 3 4 9" xfId="2959"/>
    <cellStyle name="40 % - Akzent5 3 4 9 2" xfId="6182"/>
    <cellStyle name="40 % - Akzent5 3 5" xfId="1799"/>
    <cellStyle name="40 % - Akzent5 3 5 10" xfId="6183"/>
    <cellStyle name="40 % - Akzent5 3 5 10 2" xfId="16822"/>
    <cellStyle name="40 % - Akzent5 3 5 11" xfId="16823"/>
    <cellStyle name="40 % - Akzent5 3 5 11 2" xfId="16824"/>
    <cellStyle name="40 % - Akzent5 3 5 12" xfId="16825"/>
    <cellStyle name="40 % - Akzent5 3 5 13" xfId="16826"/>
    <cellStyle name="40 % - Akzent5 3 5 14" xfId="16827"/>
    <cellStyle name="40 % - Akzent5 3 5 15" xfId="16828"/>
    <cellStyle name="40 % - Akzent5 3 5 16" xfId="16829"/>
    <cellStyle name="40 % - Akzent5 3 5 17" xfId="16830"/>
    <cellStyle name="40 % - Akzent5 3 5 18" xfId="16831"/>
    <cellStyle name="40 % - Akzent5 3 5 2" xfId="1800"/>
    <cellStyle name="40 % - Akzent5 3 5 2 2" xfId="6184"/>
    <cellStyle name="40 % - Akzent5 3 5 2 2 2" xfId="16832"/>
    <cellStyle name="40 % - Akzent5 3 5 2 3" xfId="16833"/>
    <cellStyle name="40 % - Akzent5 3 5 2 4" xfId="16834"/>
    <cellStyle name="40 % - Akzent5 3 5 3" xfId="1801"/>
    <cellStyle name="40 % - Akzent5 3 5 3 2" xfId="6185"/>
    <cellStyle name="40 % - Akzent5 3 5 3 3" xfId="16835"/>
    <cellStyle name="40 % - Akzent5 3 5 4" xfId="1802"/>
    <cellStyle name="40 % - Akzent5 3 5 4 2" xfId="6186"/>
    <cellStyle name="40 % - Akzent5 3 5 5" xfId="1803"/>
    <cellStyle name="40 % - Akzent5 3 5 5 2" xfId="6187"/>
    <cellStyle name="40 % - Akzent5 3 5 6" xfId="1804"/>
    <cellStyle name="40 % - Akzent5 3 5 6 2" xfId="6188"/>
    <cellStyle name="40 % - Akzent5 3 5 7" xfId="2960"/>
    <cellStyle name="40 % - Akzent5 3 5 7 2" xfId="6189"/>
    <cellStyle name="40 % - Akzent5 3 5 8" xfId="2961"/>
    <cellStyle name="40 % - Akzent5 3 5 8 2" xfId="6190"/>
    <cellStyle name="40 % - Akzent5 3 5 9" xfId="3459"/>
    <cellStyle name="40 % - Akzent5 3 5 9 2" xfId="6191"/>
    <cellStyle name="40 % - Akzent5 3 6" xfId="1805"/>
    <cellStyle name="40 % - Akzent5 3 6 2" xfId="6192"/>
    <cellStyle name="40 % - Akzent5 3 6 2 2" xfId="16836"/>
    <cellStyle name="40 % - Akzent5 3 6 3" xfId="16837"/>
    <cellStyle name="40 % - Akzent5 3 6 4" xfId="16838"/>
    <cellStyle name="40 % - Akzent5 3 6 5" xfId="16839"/>
    <cellStyle name="40 % - Akzent5 3 6 6" xfId="16840"/>
    <cellStyle name="40 % - Akzent5 3 6 7" xfId="16841"/>
    <cellStyle name="40 % - Akzent5 3 6 8" xfId="16842"/>
    <cellStyle name="40 % - Akzent5 3 7" xfId="1806"/>
    <cellStyle name="40 % - Akzent5 3 7 2" xfId="6193"/>
    <cellStyle name="40 % - Akzent5 3 7 3" xfId="16843"/>
    <cellStyle name="40 % - Akzent5 3 7 4" xfId="16844"/>
    <cellStyle name="40 % - Akzent5 3 7 5" xfId="16845"/>
    <cellStyle name="40 % - Akzent5 3 7 6" xfId="16846"/>
    <cellStyle name="40 % - Akzent5 3 7 7" xfId="16847"/>
    <cellStyle name="40 % - Akzent5 3 8" xfId="1807"/>
    <cellStyle name="40 % - Akzent5 3 8 2" xfId="6194"/>
    <cellStyle name="40 % - Akzent5 3 8 3" xfId="16848"/>
    <cellStyle name="40 % - Akzent5 3 8 4" xfId="16849"/>
    <cellStyle name="40 % - Akzent5 3 8 5" xfId="16850"/>
    <cellStyle name="40 % - Akzent5 3 9" xfId="1808"/>
    <cellStyle name="40 % - Akzent5 3 9 2" xfId="6195"/>
    <cellStyle name="40 % - Akzent5 3 9 3" xfId="16851"/>
    <cellStyle name="40 % - Akzent5 3 9 4" xfId="16852"/>
    <cellStyle name="40 % - Akzent5 3 9 5" xfId="16853"/>
    <cellStyle name="40 % - Akzent5 4" xfId="1809"/>
    <cellStyle name="40 % - Akzent5 4 10" xfId="2962"/>
    <cellStyle name="40 % - Akzent5 4 10 2" xfId="6197"/>
    <cellStyle name="40 % - Akzent5 4 11" xfId="3460"/>
    <cellStyle name="40 % - Akzent5 4 11 2" xfId="6198"/>
    <cellStyle name="40 % - Akzent5 4 12" xfId="6196"/>
    <cellStyle name="40 % - Akzent5 4 12 2" xfId="16854"/>
    <cellStyle name="40 % - Akzent5 4 13" xfId="16855"/>
    <cellStyle name="40 % - Akzent5 4 13 2" xfId="16856"/>
    <cellStyle name="40 % - Akzent5 4 14" xfId="16857"/>
    <cellStyle name="40 % - Akzent5 4 14 2" xfId="16858"/>
    <cellStyle name="40 % - Akzent5 4 15" xfId="16859"/>
    <cellStyle name="40 % - Akzent5 4 16" xfId="16860"/>
    <cellStyle name="40 % - Akzent5 4 17" xfId="16861"/>
    <cellStyle name="40 % - Akzent5 4 18" xfId="16862"/>
    <cellStyle name="40 % - Akzent5 4 2" xfId="1810"/>
    <cellStyle name="40 % - Akzent5 4 2 2" xfId="3461"/>
    <cellStyle name="40 % - Akzent5 4 2 2 2" xfId="6200"/>
    <cellStyle name="40 % - Akzent5 4 2 2 3" xfId="16863"/>
    <cellStyle name="40 % - Akzent5 4 2 3" xfId="6199"/>
    <cellStyle name="40 % - Akzent5 4 2 4" xfId="16864"/>
    <cellStyle name="40 % - Akzent5 4 2 5" xfId="16865"/>
    <cellStyle name="40 % - Akzent5 4 3" xfId="1811"/>
    <cellStyle name="40 % - Akzent5 4 3 2" xfId="6201"/>
    <cellStyle name="40 % - Akzent5 4 3 3" xfId="16866"/>
    <cellStyle name="40 % - Akzent5 4 4" xfId="1812"/>
    <cellStyle name="40 % - Akzent5 4 4 2" xfId="6202"/>
    <cellStyle name="40 % - Akzent5 4 5" xfId="1813"/>
    <cellStyle name="40 % - Akzent5 4 5 2" xfId="6203"/>
    <cellStyle name="40 % - Akzent5 4 6" xfId="1814"/>
    <cellStyle name="40 % - Akzent5 4 6 2" xfId="6204"/>
    <cellStyle name="40 % - Akzent5 4 7" xfId="2963"/>
    <cellStyle name="40 % - Akzent5 4 7 2" xfId="6205"/>
    <cellStyle name="40 % - Akzent5 4 8" xfId="2964"/>
    <cellStyle name="40 % - Akzent5 4 8 2" xfId="6206"/>
    <cellStyle name="40 % - Akzent5 4 9" xfId="2965"/>
    <cellStyle name="40 % - Akzent5 5" xfId="3462"/>
    <cellStyle name="40 % - Akzent5 5 2" xfId="6207"/>
    <cellStyle name="40 % - Akzent5 5 2 2" xfId="16867"/>
    <cellStyle name="40 % - Akzent5 5 2 2 2" xfId="16868"/>
    <cellStyle name="40 % - Akzent5 5 2 3" xfId="16869"/>
    <cellStyle name="40 % - Akzent5 5 2 4" xfId="16870"/>
    <cellStyle name="40 % - Akzent5 5 3" xfId="16871"/>
    <cellStyle name="40 % - Akzent5 5 3 2" xfId="16872"/>
    <cellStyle name="40 % - Akzent5 5 3 3" xfId="16873"/>
    <cellStyle name="40 % - Akzent5 5 4" xfId="16874"/>
    <cellStyle name="40 % - Akzent5 5 5" xfId="16875"/>
    <cellStyle name="40 % - Akzent5 5 6" xfId="16876"/>
    <cellStyle name="40 % - Akzent5 6" xfId="3463"/>
    <cellStyle name="40 % - Akzent5 6 2" xfId="6208"/>
    <cellStyle name="40 % - Akzent5 6 2 2" xfId="16877"/>
    <cellStyle name="40 % - Akzent5 6 2 2 2" xfId="16878"/>
    <cellStyle name="40 % - Akzent5 6 2 3" xfId="16879"/>
    <cellStyle name="40 % - Akzent5 6 2 4" xfId="16880"/>
    <cellStyle name="40 % - Akzent5 6 3" xfId="16881"/>
    <cellStyle name="40 % - Akzent5 6 3 2" xfId="16882"/>
    <cellStyle name="40 % - Akzent5 6 3 3" xfId="16883"/>
    <cellStyle name="40 % - Akzent5 6 4" xfId="16884"/>
    <cellStyle name="40 % - Akzent5 6 5" xfId="16885"/>
    <cellStyle name="40 % - Akzent5 6 6" xfId="16886"/>
    <cellStyle name="40 % - Akzent5 7" xfId="16887"/>
    <cellStyle name="40 % - Akzent5 7 2" xfId="16888"/>
    <cellStyle name="40 % - Akzent5 7 2 2" xfId="16889"/>
    <cellStyle name="40 % - Akzent5 7 2 2 2" xfId="16890"/>
    <cellStyle name="40 % - Akzent5 7 2 3" xfId="16891"/>
    <cellStyle name="40 % - Akzent5 7 2 4" xfId="16892"/>
    <cellStyle name="40 % - Akzent5 7 3" xfId="16893"/>
    <cellStyle name="40 % - Akzent5 7 3 2" xfId="16894"/>
    <cellStyle name="40 % - Akzent5 7 4" xfId="16895"/>
    <cellStyle name="40 % - Akzent5 7 5" xfId="16896"/>
    <cellStyle name="40 % - Akzent5 8" xfId="16897"/>
    <cellStyle name="40 % - Akzent6 2" xfId="33"/>
    <cellStyle name="40 % - Akzent6 2 10" xfId="1816"/>
    <cellStyle name="40 % - Akzent6 2 10 2" xfId="6210"/>
    <cellStyle name="40 % - Akzent6 2 10 3" xfId="16898"/>
    <cellStyle name="40 % - Akzent6 2 10 4" xfId="16899"/>
    <cellStyle name="40 % - Akzent6 2 10 5" xfId="16900"/>
    <cellStyle name="40 % - Akzent6 2 10 6" xfId="16901"/>
    <cellStyle name="40 % - Akzent6 2 11" xfId="1817"/>
    <cellStyle name="40 % - Akzent6 2 11 2" xfId="6211"/>
    <cellStyle name="40 % - Akzent6 2 11 3" xfId="16902"/>
    <cellStyle name="40 % - Akzent6 2 11 4" xfId="16903"/>
    <cellStyle name="40 % - Akzent6 2 11 5" xfId="16904"/>
    <cellStyle name="40 % - Akzent6 2 11 6" xfId="16905"/>
    <cellStyle name="40 % - Akzent6 2 12" xfId="1818"/>
    <cellStyle name="40 % - Akzent6 2 12 2" xfId="6212"/>
    <cellStyle name="40 % - Akzent6 2 12 3" xfId="16906"/>
    <cellStyle name="40 % - Akzent6 2 12 4" xfId="16907"/>
    <cellStyle name="40 % - Akzent6 2 12 5" xfId="16908"/>
    <cellStyle name="40 % - Akzent6 2 12 6" xfId="16909"/>
    <cellStyle name="40 % - Akzent6 2 13" xfId="1819"/>
    <cellStyle name="40 % - Akzent6 2 13 2" xfId="6213"/>
    <cellStyle name="40 % - Akzent6 2 13 3" xfId="16910"/>
    <cellStyle name="40 % - Akzent6 2 13 4" xfId="16911"/>
    <cellStyle name="40 % - Akzent6 2 13 5" xfId="16912"/>
    <cellStyle name="40 % - Akzent6 2 13 6" xfId="16913"/>
    <cellStyle name="40 % - Akzent6 2 14" xfId="1820"/>
    <cellStyle name="40 % - Akzent6 2 14 2" xfId="6214"/>
    <cellStyle name="40 % - Akzent6 2 14 3" xfId="16914"/>
    <cellStyle name="40 % - Akzent6 2 14 4" xfId="16915"/>
    <cellStyle name="40 % - Akzent6 2 14 5" xfId="16916"/>
    <cellStyle name="40 % - Akzent6 2 14 6" xfId="16917"/>
    <cellStyle name="40 % - Akzent6 2 15" xfId="1821"/>
    <cellStyle name="40 % - Akzent6 2 15 2" xfId="6215"/>
    <cellStyle name="40 % - Akzent6 2 15 3" xfId="16918"/>
    <cellStyle name="40 % - Akzent6 2 15 4" xfId="16919"/>
    <cellStyle name="40 % - Akzent6 2 15 5" xfId="16920"/>
    <cellStyle name="40 % - Akzent6 2 15 6" xfId="16921"/>
    <cellStyle name="40 % - Akzent6 2 16" xfId="2966"/>
    <cellStyle name="40 % - Akzent6 2 16 2" xfId="6216"/>
    <cellStyle name="40 % - Akzent6 2 16 3" xfId="16922"/>
    <cellStyle name="40 % - Akzent6 2 16 4" xfId="16923"/>
    <cellStyle name="40 % - Akzent6 2 16 5" xfId="16924"/>
    <cellStyle name="40 % - Akzent6 2 16 6" xfId="16925"/>
    <cellStyle name="40 % - Akzent6 2 17" xfId="2967"/>
    <cellStyle name="40 % - Akzent6 2 17 2" xfId="6217"/>
    <cellStyle name="40 % - Akzent6 2 17 3" xfId="16926"/>
    <cellStyle name="40 % - Akzent6 2 17 4" xfId="16927"/>
    <cellStyle name="40 % - Akzent6 2 17 5" xfId="16928"/>
    <cellStyle name="40 % - Akzent6 2 17 6" xfId="16929"/>
    <cellStyle name="40 % - Akzent6 2 18" xfId="2968"/>
    <cellStyle name="40 % - Akzent6 2 18 2" xfId="6218"/>
    <cellStyle name="40 % - Akzent6 2 18 3" xfId="16930"/>
    <cellStyle name="40 % - Akzent6 2 18 4" xfId="16931"/>
    <cellStyle name="40 % - Akzent6 2 18 5" xfId="16932"/>
    <cellStyle name="40 % - Akzent6 2 18 6" xfId="16933"/>
    <cellStyle name="40 % - Akzent6 2 19" xfId="2969"/>
    <cellStyle name="40 % - Akzent6 2 19 2" xfId="6219"/>
    <cellStyle name="40 % - Akzent6 2 19 3" xfId="16934"/>
    <cellStyle name="40 % - Akzent6 2 19 4" xfId="16935"/>
    <cellStyle name="40 % - Akzent6 2 19 5" xfId="16936"/>
    <cellStyle name="40 % - Akzent6 2 19 6" xfId="16937"/>
    <cellStyle name="40 % - Akzent6 2 2" xfId="1822"/>
    <cellStyle name="40 % - Akzent6 2 2 10" xfId="2970"/>
    <cellStyle name="40 % - Akzent6 2 2 10 2" xfId="6221"/>
    <cellStyle name="40 % - Akzent6 2 2 10 3" xfId="16938"/>
    <cellStyle name="40 % - Akzent6 2 2 10 4" xfId="16939"/>
    <cellStyle name="40 % - Akzent6 2 2 10 5" xfId="16940"/>
    <cellStyle name="40 % - Akzent6 2 2 10 6" xfId="16941"/>
    <cellStyle name="40 % - Akzent6 2 2 11" xfId="2971"/>
    <cellStyle name="40 % - Akzent6 2 2 11 2" xfId="6222"/>
    <cellStyle name="40 % - Akzent6 2 2 11 3" xfId="16942"/>
    <cellStyle name="40 % - Akzent6 2 2 11 4" xfId="16943"/>
    <cellStyle name="40 % - Akzent6 2 2 11 5" xfId="16944"/>
    <cellStyle name="40 % - Akzent6 2 2 11 6" xfId="16945"/>
    <cellStyle name="40 % - Akzent6 2 2 12" xfId="2972"/>
    <cellStyle name="40 % - Akzent6 2 2 12 2" xfId="6223"/>
    <cellStyle name="40 % - Akzent6 2 2 12 3" xfId="16946"/>
    <cellStyle name="40 % - Akzent6 2 2 12 4" xfId="16947"/>
    <cellStyle name="40 % - Akzent6 2 2 12 5" xfId="16948"/>
    <cellStyle name="40 % - Akzent6 2 2 12 6" xfId="16949"/>
    <cellStyle name="40 % - Akzent6 2 2 13" xfId="2973"/>
    <cellStyle name="40 % - Akzent6 2 2 13 2" xfId="6224"/>
    <cellStyle name="40 % - Akzent6 2 2 13 3" xfId="16950"/>
    <cellStyle name="40 % - Akzent6 2 2 13 4" xfId="16951"/>
    <cellStyle name="40 % - Akzent6 2 2 13 5" xfId="16952"/>
    <cellStyle name="40 % - Akzent6 2 2 13 6" xfId="16953"/>
    <cellStyle name="40 % - Akzent6 2 2 14" xfId="3464"/>
    <cellStyle name="40 % - Akzent6 2 2 14 2" xfId="6225"/>
    <cellStyle name="40 % - Akzent6 2 2 14 3" xfId="16954"/>
    <cellStyle name="40 % - Akzent6 2 2 14 4" xfId="16955"/>
    <cellStyle name="40 % - Akzent6 2 2 14 5" xfId="16956"/>
    <cellStyle name="40 % - Akzent6 2 2 14 6" xfId="16957"/>
    <cellStyle name="40 % - Akzent6 2 2 15" xfId="6220"/>
    <cellStyle name="40 % - Akzent6 2 2 15 2" xfId="16958"/>
    <cellStyle name="40 % - Akzent6 2 2 15 3" xfId="16959"/>
    <cellStyle name="40 % - Akzent6 2 2 15 4" xfId="16960"/>
    <cellStyle name="40 % - Akzent6 2 2 15 5" xfId="16961"/>
    <cellStyle name="40 % - Akzent6 2 2 15 6" xfId="16962"/>
    <cellStyle name="40 % - Akzent6 2 2 16" xfId="16963"/>
    <cellStyle name="40 % - Akzent6 2 2 16 2" xfId="16964"/>
    <cellStyle name="40 % - Akzent6 2 2 16 3" xfId="16965"/>
    <cellStyle name="40 % - Akzent6 2 2 16 4" xfId="16966"/>
    <cellStyle name="40 % - Akzent6 2 2 16 5" xfId="16967"/>
    <cellStyle name="40 % - Akzent6 2 2 16 6" xfId="16968"/>
    <cellStyle name="40 % - Akzent6 2 2 17" xfId="16969"/>
    <cellStyle name="40 % - Akzent6 2 2 17 2" xfId="16970"/>
    <cellStyle name="40 % - Akzent6 2 2 17 3" xfId="16971"/>
    <cellStyle name="40 % - Akzent6 2 2 17 4" xfId="16972"/>
    <cellStyle name="40 % - Akzent6 2 2 17 5" xfId="16973"/>
    <cellStyle name="40 % - Akzent6 2 2 17 6" xfId="16974"/>
    <cellStyle name="40 % - Akzent6 2 2 18" xfId="16975"/>
    <cellStyle name="40 % - Akzent6 2 2 18 2" xfId="16976"/>
    <cellStyle name="40 % - Akzent6 2 2 18 3" xfId="16977"/>
    <cellStyle name="40 % - Akzent6 2 2 18 4" xfId="16978"/>
    <cellStyle name="40 % - Akzent6 2 2 18 5" xfId="16979"/>
    <cellStyle name="40 % - Akzent6 2 2 19" xfId="16980"/>
    <cellStyle name="40 % - Akzent6 2 2 19 2" xfId="16981"/>
    <cellStyle name="40 % - Akzent6 2 2 19 3" xfId="16982"/>
    <cellStyle name="40 % - Akzent6 2 2 19 4" xfId="16983"/>
    <cellStyle name="40 % - Akzent6 2 2 19 5" xfId="16984"/>
    <cellStyle name="40 % - Akzent6 2 2 2" xfId="1823"/>
    <cellStyle name="40 % - Akzent6 2 2 2 10" xfId="2974"/>
    <cellStyle name="40 % - Akzent6 2 2 2 10 2" xfId="6227"/>
    <cellStyle name="40 % - Akzent6 2 2 2 10 3" xfId="16985"/>
    <cellStyle name="40 % - Akzent6 2 2 2 10 4" xfId="16986"/>
    <cellStyle name="40 % - Akzent6 2 2 2 10 5" xfId="16987"/>
    <cellStyle name="40 % - Akzent6 2 2 2 11" xfId="3465"/>
    <cellStyle name="40 % - Akzent6 2 2 2 11 2" xfId="6228"/>
    <cellStyle name="40 % - Akzent6 2 2 2 11 3" xfId="16988"/>
    <cellStyle name="40 % - Akzent6 2 2 2 11 4" xfId="16989"/>
    <cellStyle name="40 % - Akzent6 2 2 2 11 5" xfId="16990"/>
    <cellStyle name="40 % - Akzent6 2 2 2 12" xfId="6226"/>
    <cellStyle name="40 % - Akzent6 2 2 2 12 2" xfId="16991"/>
    <cellStyle name="40 % - Akzent6 2 2 2 12 3" xfId="16992"/>
    <cellStyle name="40 % - Akzent6 2 2 2 12 4" xfId="16993"/>
    <cellStyle name="40 % - Akzent6 2 2 2 12 5" xfId="16994"/>
    <cellStyle name="40 % - Akzent6 2 2 2 13" xfId="16995"/>
    <cellStyle name="40 % - Akzent6 2 2 2 13 2" xfId="16996"/>
    <cellStyle name="40 % - Akzent6 2 2 2 13 3" xfId="16997"/>
    <cellStyle name="40 % - Akzent6 2 2 2 13 4" xfId="16998"/>
    <cellStyle name="40 % - Akzent6 2 2 2 13 5" xfId="16999"/>
    <cellStyle name="40 % - Akzent6 2 2 2 14" xfId="17000"/>
    <cellStyle name="40 % - Akzent6 2 2 2 14 2" xfId="17001"/>
    <cellStyle name="40 % - Akzent6 2 2 2 14 3" xfId="17002"/>
    <cellStyle name="40 % - Akzent6 2 2 2 14 4" xfId="17003"/>
    <cellStyle name="40 % - Akzent6 2 2 2 15" xfId="17004"/>
    <cellStyle name="40 % - Akzent6 2 2 2 15 2" xfId="17005"/>
    <cellStyle name="40 % - Akzent6 2 2 2 16" xfId="17006"/>
    <cellStyle name="40 % - Akzent6 2 2 2 16 2" xfId="17007"/>
    <cellStyle name="40 % - Akzent6 2 2 2 17" xfId="17008"/>
    <cellStyle name="40 % - Akzent6 2 2 2 17 2" xfId="17009"/>
    <cellStyle name="40 % - Akzent6 2 2 2 18" xfId="17010"/>
    <cellStyle name="40 % - Akzent6 2 2 2 18 2" xfId="17011"/>
    <cellStyle name="40 % - Akzent6 2 2 2 19" xfId="17012"/>
    <cellStyle name="40 % - Akzent6 2 2 2 19 2" xfId="17013"/>
    <cellStyle name="40 % - Akzent6 2 2 2 2" xfId="1824"/>
    <cellStyle name="40 % - Akzent6 2 2 2 2 10" xfId="6229"/>
    <cellStyle name="40 % - Akzent6 2 2 2 2 10 2" xfId="17014"/>
    <cellStyle name="40 % - Akzent6 2 2 2 2 10 3" xfId="17015"/>
    <cellStyle name="40 % - Akzent6 2 2 2 2 10 4" xfId="17016"/>
    <cellStyle name="40 % - Akzent6 2 2 2 2 10 5" xfId="17017"/>
    <cellStyle name="40 % - Akzent6 2 2 2 2 11" xfId="17018"/>
    <cellStyle name="40 % - Akzent6 2 2 2 2 11 2" xfId="17019"/>
    <cellStyle name="40 % - Akzent6 2 2 2 2 11 3" xfId="17020"/>
    <cellStyle name="40 % - Akzent6 2 2 2 2 11 4" xfId="17021"/>
    <cellStyle name="40 % - Akzent6 2 2 2 2 12" xfId="17022"/>
    <cellStyle name="40 % - Akzent6 2 2 2 2 12 2" xfId="17023"/>
    <cellStyle name="40 % - Akzent6 2 2 2 2 13" xfId="17024"/>
    <cellStyle name="40 % - Akzent6 2 2 2 2 13 2" xfId="17025"/>
    <cellStyle name="40 % - Akzent6 2 2 2 2 14" xfId="17026"/>
    <cellStyle name="40 % - Akzent6 2 2 2 2 14 2" xfId="17027"/>
    <cellStyle name="40 % - Akzent6 2 2 2 2 15" xfId="17028"/>
    <cellStyle name="40 % - Akzent6 2 2 2 2 15 2" xfId="17029"/>
    <cellStyle name="40 % - Akzent6 2 2 2 2 16" xfId="17030"/>
    <cellStyle name="40 % - Akzent6 2 2 2 2 16 2" xfId="17031"/>
    <cellStyle name="40 % - Akzent6 2 2 2 2 17" xfId="17032"/>
    <cellStyle name="40 % - Akzent6 2 2 2 2 17 2" xfId="17033"/>
    <cellStyle name="40 % - Akzent6 2 2 2 2 18" xfId="17034"/>
    <cellStyle name="40 % - Akzent6 2 2 2 2 19" xfId="17035"/>
    <cellStyle name="40 % - Akzent6 2 2 2 2 2" xfId="1825"/>
    <cellStyle name="40 % - Akzent6 2 2 2 2 2 2" xfId="6230"/>
    <cellStyle name="40 % - Akzent6 2 2 2 2 2 2 2" xfId="17036"/>
    <cellStyle name="40 % - Akzent6 2 2 2 2 2 3" xfId="17037"/>
    <cellStyle name="40 % - Akzent6 2 2 2 2 2 4" xfId="17038"/>
    <cellStyle name="40 % - Akzent6 2 2 2 2 2 5" xfId="17039"/>
    <cellStyle name="40 % - Akzent6 2 2 2 2 2 6" xfId="17040"/>
    <cellStyle name="40 % - Akzent6 2 2 2 2 2 7" xfId="17041"/>
    <cellStyle name="40 % - Akzent6 2 2 2 2 2 8" xfId="17042"/>
    <cellStyle name="40 % - Akzent6 2 2 2 2 20" xfId="17043"/>
    <cellStyle name="40 % - Akzent6 2 2 2 2 21" xfId="17044"/>
    <cellStyle name="40 % - Akzent6 2 2 2 2 3" xfId="1826"/>
    <cellStyle name="40 % - Akzent6 2 2 2 2 3 2" xfId="6231"/>
    <cellStyle name="40 % - Akzent6 2 2 2 2 3 3" xfId="17045"/>
    <cellStyle name="40 % - Akzent6 2 2 2 2 3 4" xfId="17046"/>
    <cellStyle name="40 % - Akzent6 2 2 2 2 3 5" xfId="17047"/>
    <cellStyle name="40 % - Akzent6 2 2 2 2 3 6" xfId="17048"/>
    <cellStyle name="40 % - Akzent6 2 2 2 2 3 7" xfId="17049"/>
    <cellStyle name="40 % - Akzent6 2 2 2 2 4" xfId="1827"/>
    <cellStyle name="40 % - Akzent6 2 2 2 2 4 2" xfId="6232"/>
    <cellStyle name="40 % - Akzent6 2 2 2 2 4 3" xfId="17050"/>
    <cellStyle name="40 % - Akzent6 2 2 2 2 4 4" xfId="17051"/>
    <cellStyle name="40 % - Akzent6 2 2 2 2 4 5" xfId="17052"/>
    <cellStyle name="40 % - Akzent6 2 2 2 2 4 6" xfId="17053"/>
    <cellStyle name="40 % - Akzent6 2 2 2 2 5" xfId="1828"/>
    <cellStyle name="40 % - Akzent6 2 2 2 2 5 2" xfId="6233"/>
    <cellStyle name="40 % - Akzent6 2 2 2 2 5 3" xfId="17054"/>
    <cellStyle name="40 % - Akzent6 2 2 2 2 5 4" xfId="17055"/>
    <cellStyle name="40 % - Akzent6 2 2 2 2 5 5" xfId="17056"/>
    <cellStyle name="40 % - Akzent6 2 2 2 2 5 6" xfId="17057"/>
    <cellStyle name="40 % - Akzent6 2 2 2 2 6" xfId="1829"/>
    <cellStyle name="40 % - Akzent6 2 2 2 2 6 2" xfId="6234"/>
    <cellStyle name="40 % - Akzent6 2 2 2 2 6 3" xfId="17058"/>
    <cellStyle name="40 % - Akzent6 2 2 2 2 6 4" xfId="17059"/>
    <cellStyle name="40 % - Akzent6 2 2 2 2 6 5" xfId="17060"/>
    <cellStyle name="40 % - Akzent6 2 2 2 2 7" xfId="2975"/>
    <cellStyle name="40 % - Akzent6 2 2 2 2 7 2" xfId="6235"/>
    <cellStyle name="40 % - Akzent6 2 2 2 2 7 3" xfId="17061"/>
    <cellStyle name="40 % - Akzent6 2 2 2 2 7 4" xfId="17062"/>
    <cellStyle name="40 % - Akzent6 2 2 2 2 7 5" xfId="17063"/>
    <cellStyle name="40 % - Akzent6 2 2 2 2 8" xfId="2976"/>
    <cellStyle name="40 % - Akzent6 2 2 2 2 8 2" xfId="6236"/>
    <cellStyle name="40 % - Akzent6 2 2 2 2 8 3" xfId="17064"/>
    <cellStyle name="40 % - Akzent6 2 2 2 2 8 4" xfId="17065"/>
    <cellStyle name="40 % - Akzent6 2 2 2 2 8 5" xfId="17066"/>
    <cellStyle name="40 % - Akzent6 2 2 2 2 9" xfId="3466"/>
    <cellStyle name="40 % - Akzent6 2 2 2 2 9 2" xfId="6237"/>
    <cellStyle name="40 % - Akzent6 2 2 2 2 9 3" xfId="17067"/>
    <cellStyle name="40 % - Akzent6 2 2 2 2 9 4" xfId="17068"/>
    <cellStyle name="40 % - Akzent6 2 2 2 2 9 5" xfId="17069"/>
    <cellStyle name="40 % - Akzent6 2 2 2 20" xfId="17070"/>
    <cellStyle name="40 % - Akzent6 2 2 2 20 2" xfId="17071"/>
    <cellStyle name="40 % - Akzent6 2 2 2 21" xfId="17072"/>
    <cellStyle name="40 % - Akzent6 2 2 2 22" xfId="17073"/>
    <cellStyle name="40 % - Akzent6 2 2 2 23" xfId="17074"/>
    <cellStyle name="40 % - Akzent6 2 2 2 24" xfId="17075"/>
    <cellStyle name="40 % - Akzent6 2 2 2 3" xfId="1830"/>
    <cellStyle name="40 % - Akzent6 2 2 2 3 10" xfId="17076"/>
    <cellStyle name="40 % - Akzent6 2 2 2 3 2" xfId="6238"/>
    <cellStyle name="40 % - Akzent6 2 2 2 3 2 2" xfId="17077"/>
    <cellStyle name="40 % - Akzent6 2 2 2 3 2 3" xfId="17078"/>
    <cellStyle name="40 % - Akzent6 2 2 2 3 3" xfId="17079"/>
    <cellStyle name="40 % - Akzent6 2 2 2 3 3 2" xfId="17080"/>
    <cellStyle name="40 % - Akzent6 2 2 2 3 4" xfId="17081"/>
    <cellStyle name="40 % - Akzent6 2 2 2 3 4 2" xfId="17082"/>
    <cellStyle name="40 % - Akzent6 2 2 2 3 5" xfId="17083"/>
    <cellStyle name="40 % - Akzent6 2 2 2 3 5 2" xfId="17084"/>
    <cellStyle name="40 % - Akzent6 2 2 2 3 6" xfId="17085"/>
    <cellStyle name="40 % - Akzent6 2 2 2 3 6 2" xfId="17086"/>
    <cellStyle name="40 % - Akzent6 2 2 2 3 7" xfId="17087"/>
    <cellStyle name="40 % - Akzent6 2 2 2 3 7 2" xfId="17088"/>
    <cellStyle name="40 % - Akzent6 2 2 2 3 8" xfId="17089"/>
    <cellStyle name="40 % - Akzent6 2 2 2 3 9" xfId="17090"/>
    <cellStyle name="40 % - Akzent6 2 2 2 4" xfId="1831"/>
    <cellStyle name="40 % - Akzent6 2 2 2 4 2" xfId="6239"/>
    <cellStyle name="40 % - Akzent6 2 2 2 4 3" xfId="17091"/>
    <cellStyle name="40 % - Akzent6 2 2 2 4 4" xfId="17092"/>
    <cellStyle name="40 % - Akzent6 2 2 2 4 5" xfId="17093"/>
    <cellStyle name="40 % - Akzent6 2 2 2 4 6" xfId="17094"/>
    <cellStyle name="40 % - Akzent6 2 2 2 4 7" xfId="17095"/>
    <cellStyle name="40 % - Akzent6 2 2 2 5" xfId="1832"/>
    <cellStyle name="40 % - Akzent6 2 2 2 5 2" xfId="6240"/>
    <cellStyle name="40 % - Akzent6 2 2 2 5 3" xfId="17096"/>
    <cellStyle name="40 % - Akzent6 2 2 2 5 4" xfId="17097"/>
    <cellStyle name="40 % - Akzent6 2 2 2 5 5" xfId="17098"/>
    <cellStyle name="40 % - Akzent6 2 2 2 5 6" xfId="17099"/>
    <cellStyle name="40 % - Akzent6 2 2 2 6" xfId="1833"/>
    <cellStyle name="40 % - Akzent6 2 2 2 6 2" xfId="6241"/>
    <cellStyle name="40 % - Akzent6 2 2 2 6 3" xfId="17100"/>
    <cellStyle name="40 % - Akzent6 2 2 2 6 4" xfId="17101"/>
    <cellStyle name="40 % - Akzent6 2 2 2 6 5" xfId="17102"/>
    <cellStyle name="40 % - Akzent6 2 2 2 6 6" xfId="17103"/>
    <cellStyle name="40 % - Akzent6 2 2 2 7" xfId="1834"/>
    <cellStyle name="40 % - Akzent6 2 2 2 7 2" xfId="6242"/>
    <cellStyle name="40 % - Akzent6 2 2 2 7 3" xfId="17104"/>
    <cellStyle name="40 % - Akzent6 2 2 2 7 4" xfId="17105"/>
    <cellStyle name="40 % - Akzent6 2 2 2 7 5" xfId="17106"/>
    <cellStyle name="40 % - Akzent6 2 2 2 7 6" xfId="17107"/>
    <cellStyle name="40 % - Akzent6 2 2 2 8" xfId="2977"/>
    <cellStyle name="40 % - Akzent6 2 2 2 8 2" xfId="6243"/>
    <cellStyle name="40 % - Akzent6 2 2 2 8 3" xfId="17108"/>
    <cellStyle name="40 % - Akzent6 2 2 2 8 4" xfId="17109"/>
    <cellStyle name="40 % - Akzent6 2 2 2 8 5" xfId="17110"/>
    <cellStyle name="40 % - Akzent6 2 2 2 8 6" xfId="17111"/>
    <cellStyle name="40 % - Akzent6 2 2 2 9" xfId="2978"/>
    <cellStyle name="40 % - Akzent6 2 2 2 9 2" xfId="6244"/>
    <cellStyle name="40 % - Akzent6 2 2 2 9 3" xfId="17112"/>
    <cellStyle name="40 % - Akzent6 2 2 2 9 4" xfId="17113"/>
    <cellStyle name="40 % - Akzent6 2 2 2 9 5" xfId="17114"/>
    <cellStyle name="40 % - Akzent6 2 2 20" xfId="17115"/>
    <cellStyle name="40 % - Akzent6 2 2 20 2" xfId="17116"/>
    <cellStyle name="40 % - Akzent6 2 2 20 3" xfId="17117"/>
    <cellStyle name="40 % - Akzent6 2 2 20 4" xfId="17118"/>
    <cellStyle name="40 % - Akzent6 2 2 21" xfId="17119"/>
    <cellStyle name="40 % - Akzent6 2 2 21 2" xfId="17120"/>
    <cellStyle name="40 % - Akzent6 2 2 21 3" xfId="17121"/>
    <cellStyle name="40 % - Akzent6 2 2 21 4" xfId="17122"/>
    <cellStyle name="40 % - Akzent6 2 2 22" xfId="17123"/>
    <cellStyle name="40 % - Akzent6 2 2 22 2" xfId="17124"/>
    <cellStyle name="40 % - Akzent6 2 2 22 3" xfId="17125"/>
    <cellStyle name="40 % - Akzent6 2 2 23" xfId="17126"/>
    <cellStyle name="40 % - Akzent6 2 2 23 2" xfId="17127"/>
    <cellStyle name="40 % - Akzent6 2 2 23 3" xfId="17128"/>
    <cellStyle name="40 % - Akzent6 2 2 24" xfId="17129"/>
    <cellStyle name="40 % - Akzent6 2 2 24 2" xfId="17130"/>
    <cellStyle name="40 % - Akzent6 2 2 24 3" xfId="17131"/>
    <cellStyle name="40 % - Akzent6 2 2 25" xfId="17132"/>
    <cellStyle name="40 % - Akzent6 2 2 25 2" xfId="17133"/>
    <cellStyle name="40 % - Akzent6 2 2 26" xfId="17134"/>
    <cellStyle name="40 % - Akzent6 2 2 26 2" xfId="17135"/>
    <cellStyle name="40 % - Akzent6 2 2 27" xfId="17136"/>
    <cellStyle name="40 % - Akzent6 2 2 27 2" xfId="17137"/>
    <cellStyle name="40 % - Akzent6 2 2 28" xfId="17138"/>
    <cellStyle name="40 % - Akzent6 2 2 29" xfId="17139"/>
    <cellStyle name="40 % - Akzent6 2 2 3" xfId="1835"/>
    <cellStyle name="40 % - Akzent6 2 2 3 10" xfId="6245"/>
    <cellStyle name="40 % - Akzent6 2 2 3 10 2" xfId="17140"/>
    <cellStyle name="40 % - Akzent6 2 2 3 10 3" xfId="17141"/>
    <cellStyle name="40 % - Akzent6 2 2 3 10 4" xfId="17142"/>
    <cellStyle name="40 % - Akzent6 2 2 3 10 5" xfId="17143"/>
    <cellStyle name="40 % - Akzent6 2 2 3 11" xfId="17144"/>
    <cellStyle name="40 % - Akzent6 2 2 3 11 2" xfId="17145"/>
    <cellStyle name="40 % - Akzent6 2 2 3 11 3" xfId="17146"/>
    <cellStyle name="40 % - Akzent6 2 2 3 11 4" xfId="17147"/>
    <cellStyle name="40 % - Akzent6 2 2 3 12" xfId="17148"/>
    <cellStyle name="40 % - Akzent6 2 2 3 12 2" xfId="17149"/>
    <cellStyle name="40 % - Akzent6 2 2 3 13" xfId="17150"/>
    <cellStyle name="40 % - Akzent6 2 2 3 13 2" xfId="17151"/>
    <cellStyle name="40 % - Akzent6 2 2 3 14" xfId="17152"/>
    <cellStyle name="40 % - Akzent6 2 2 3 14 2" xfId="17153"/>
    <cellStyle name="40 % - Akzent6 2 2 3 15" xfId="17154"/>
    <cellStyle name="40 % - Akzent6 2 2 3 15 2" xfId="17155"/>
    <cellStyle name="40 % - Akzent6 2 2 3 16" xfId="17156"/>
    <cellStyle name="40 % - Akzent6 2 2 3 16 2" xfId="17157"/>
    <cellStyle name="40 % - Akzent6 2 2 3 17" xfId="17158"/>
    <cellStyle name="40 % - Akzent6 2 2 3 17 2" xfId="17159"/>
    <cellStyle name="40 % - Akzent6 2 2 3 18" xfId="17160"/>
    <cellStyle name="40 % - Akzent6 2 2 3 19" xfId="17161"/>
    <cellStyle name="40 % - Akzent6 2 2 3 2" xfId="1836"/>
    <cellStyle name="40 % - Akzent6 2 2 3 2 2" xfId="6246"/>
    <cellStyle name="40 % - Akzent6 2 2 3 2 2 2" xfId="17162"/>
    <cellStyle name="40 % - Akzent6 2 2 3 2 3" xfId="17163"/>
    <cellStyle name="40 % - Akzent6 2 2 3 2 4" xfId="17164"/>
    <cellStyle name="40 % - Akzent6 2 2 3 2 5" xfId="17165"/>
    <cellStyle name="40 % - Akzent6 2 2 3 2 6" xfId="17166"/>
    <cellStyle name="40 % - Akzent6 2 2 3 2 7" xfId="17167"/>
    <cellStyle name="40 % - Akzent6 2 2 3 2 8" xfId="17168"/>
    <cellStyle name="40 % - Akzent6 2 2 3 20" xfId="17169"/>
    <cellStyle name="40 % - Akzent6 2 2 3 21" xfId="17170"/>
    <cellStyle name="40 % - Akzent6 2 2 3 3" xfId="1837"/>
    <cellStyle name="40 % - Akzent6 2 2 3 3 2" xfId="6247"/>
    <cellStyle name="40 % - Akzent6 2 2 3 3 3" xfId="17171"/>
    <cellStyle name="40 % - Akzent6 2 2 3 3 4" xfId="17172"/>
    <cellStyle name="40 % - Akzent6 2 2 3 3 5" xfId="17173"/>
    <cellStyle name="40 % - Akzent6 2 2 3 3 6" xfId="17174"/>
    <cellStyle name="40 % - Akzent6 2 2 3 3 7" xfId="17175"/>
    <cellStyle name="40 % - Akzent6 2 2 3 4" xfId="1838"/>
    <cellStyle name="40 % - Akzent6 2 2 3 4 2" xfId="6248"/>
    <cellStyle name="40 % - Akzent6 2 2 3 4 3" xfId="17176"/>
    <cellStyle name="40 % - Akzent6 2 2 3 4 4" xfId="17177"/>
    <cellStyle name="40 % - Akzent6 2 2 3 4 5" xfId="17178"/>
    <cellStyle name="40 % - Akzent6 2 2 3 4 6" xfId="17179"/>
    <cellStyle name="40 % - Akzent6 2 2 3 5" xfId="1839"/>
    <cellStyle name="40 % - Akzent6 2 2 3 5 2" xfId="6249"/>
    <cellStyle name="40 % - Akzent6 2 2 3 5 3" xfId="17180"/>
    <cellStyle name="40 % - Akzent6 2 2 3 5 4" xfId="17181"/>
    <cellStyle name="40 % - Akzent6 2 2 3 5 5" xfId="17182"/>
    <cellStyle name="40 % - Akzent6 2 2 3 5 6" xfId="17183"/>
    <cellStyle name="40 % - Akzent6 2 2 3 6" xfId="1840"/>
    <cellStyle name="40 % - Akzent6 2 2 3 6 2" xfId="6250"/>
    <cellStyle name="40 % - Akzent6 2 2 3 6 3" xfId="17184"/>
    <cellStyle name="40 % - Akzent6 2 2 3 6 4" xfId="17185"/>
    <cellStyle name="40 % - Akzent6 2 2 3 6 5" xfId="17186"/>
    <cellStyle name="40 % - Akzent6 2 2 3 7" xfId="2979"/>
    <cellStyle name="40 % - Akzent6 2 2 3 7 2" xfId="6251"/>
    <cellStyle name="40 % - Akzent6 2 2 3 7 3" xfId="17187"/>
    <cellStyle name="40 % - Akzent6 2 2 3 7 4" xfId="17188"/>
    <cellStyle name="40 % - Akzent6 2 2 3 7 5" xfId="17189"/>
    <cellStyle name="40 % - Akzent6 2 2 3 8" xfId="2980"/>
    <cellStyle name="40 % - Akzent6 2 2 3 8 2" xfId="6252"/>
    <cellStyle name="40 % - Akzent6 2 2 3 8 3" xfId="17190"/>
    <cellStyle name="40 % - Akzent6 2 2 3 8 4" xfId="17191"/>
    <cellStyle name="40 % - Akzent6 2 2 3 8 5" xfId="17192"/>
    <cellStyle name="40 % - Akzent6 2 2 3 9" xfId="3467"/>
    <cellStyle name="40 % - Akzent6 2 2 3 9 2" xfId="6253"/>
    <cellStyle name="40 % - Akzent6 2 2 3 9 3" xfId="17193"/>
    <cellStyle name="40 % - Akzent6 2 2 3 9 4" xfId="17194"/>
    <cellStyle name="40 % - Akzent6 2 2 3 9 5" xfId="17195"/>
    <cellStyle name="40 % - Akzent6 2 2 30" xfId="17196"/>
    <cellStyle name="40 % - Akzent6 2 2 31" xfId="17197"/>
    <cellStyle name="40 % - Akzent6 2 2 32" xfId="17198"/>
    <cellStyle name="40 % - Akzent6 2 2 33" xfId="17199"/>
    <cellStyle name="40 % - Akzent6 2 2 34" xfId="17200"/>
    <cellStyle name="40 % - Akzent6 2 2 35" xfId="17201"/>
    <cellStyle name="40 % - Akzent6 2 2 4" xfId="1841"/>
    <cellStyle name="40 % - Akzent6 2 2 4 10" xfId="17202"/>
    <cellStyle name="40 % - Akzent6 2 2 4 2" xfId="6254"/>
    <cellStyle name="40 % - Akzent6 2 2 4 2 2" xfId="17203"/>
    <cellStyle name="40 % - Akzent6 2 2 4 2 3" xfId="17204"/>
    <cellStyle name="40 % - Akzent6 2 2 4 3" xfId="17205"/>
    <cellStyle name="40 % - Akzent6 2 2 4 3 2" xfId="17206"/>
    <cellStyle name="40 % - Akzent6 2 2 4 4" xfId="17207"/>
    <cellStyle name="40 % - Akzent6 2 2 4 4 2" xfId="17208"/>
    <cellStyle name="40 % - Akzent6 2 2 4 5" xfId="17209"/>
    <cellStyle name="40 % - Akzent6 2 2 4 5 2" xfId="17210"/>
    <cellStyle name="40 % - Akzent6 2 2 4 6" xfId="17211"/>
    <cellStyle name="40 % - Akzent6 2 2 4 6 2" xfId="17212"/>
    <cellStyle name="40 % - Akzent6 2 2 4 7" xfId="17213"/>
    <cellStyle name="40 % - Akzent6 2 2 4 7 2" xfId="17214"/>
    <cellStyle name="40 % - Akzent6 2 2 4 8" xfId="17215"/>
    <cellStyle name="40 % - Akzent6 2 2 4 9" xfId="17216"/>
    <cellStyle name="40 % - Akzent6 2 2 5" xfId="1842"/>
    <cellStyle name="40 % - Akzent6 2 2 5 2" xfId="6255"/>
    <cellStyle name="40 % - Akzent6 2 2 5 3" xfId="17217"/>
    <cellStyle name="40 % - Akzent6 2 2 5 4" xfId="17218"/>
    <cellStyle name="40 % - Akzent6 2 2 5 5" xfId="17219"/>
    <cellStyle name="40 % - Akzent6 2 2 5 6" xfId="17220"/>
    <cellStyle name="40 % - Akzent6 2 2 5 7" xfId="17221"/>
    <cellStyle name="40 % - Akzent6 2 2 6" xfId="1843"/>
    <cellStyle name="40 % - Akzent6 2 2 6 2" xfId="6256"/>
    <cellStyle name="40 % - Akzent6 2 2 6 3" xfId="17222"/>
    <cellStyle name="40 % - Akzent6 2 2 6 4" xfId="17223"/>
    <cellStyle name="40 % - Akzent6 2 2 6 5" xfId="17224"/>
    <cellStyle name="40 % - Akzent6 2 2 6 6" xfId="17225"/>
    <cellStyle name="40 % - Akzent6 2 2 7" xfId="1844"/>
    <cellStyle name="40 % - Akzent6 2 2 7 2" xfId="6257"/>
    <cellStyle name="40 % - Akzent6 2 2 7 3" xfId="17226"/>
    <cellStyle name="40 % - Akzent6 2 2 7 4" xfId="17227"/>
    <cellStyle name="40 % - Akzent6 2 2 7 5" xfId="17228"/>
    <cellStyle name="40 % - Akzent6 2 2 7 6" xfId="17229"/>
    <cellStyle name="40 % - Akzent6 2 2 8" xfId="1845"/>
    <cellStyle name="40 % - Akzent6 2 2 8 2" xfId="6258"/>
    <cellStyle name="40 % - Akzent6 2 2 8 3" xfId="17230"/>
    <cellStyle name="40 % - Akzent6 2 2 8 4" xfId="17231"/>
    <cellStyle name="40 % - Akzent6 2 2 8 5" xfId="17232"/>
    <cellStyle name="40 % - Akzent6 2 2 8 6" xfId="17233"/>
    <cellStyle name="40 % - Akzent6 2 2 9" xfId="1846"/>
    <cellStyle name="40 % - Akzent6 2 2 9 2" xfId="6259"/>
    <cellStyle name="40 % - Akzent6 2 2 9 3" xfId="17234"/>
    <cellStyle name="40 % - Akzent6 2 2 9 4" xfId="17235"/>
    <cellStyle name="40 % - Akzent6 2 2 9 5" xfId="17236"/>
    <cellStyle name="40 % - Akzent6 2 2 9 6" xfId="17237"/>
    <cellStyle name="40 % - Akzent6 2 20" xfId="3468"/>
    <cellStyle name="40 % - Akzent6 2 20 2" xfId="6260"/>
    <cellStyle name="40 % - Akzent6 2 20 3" xfId="17238"/>
    <cellStyle name="40 % - Akzent6 2 20 4" xfId="17239"/>
    <cellStyle name="40 % - Akzent6 2 20 5" xfId="17240"/>
    <cellStyle name="40 % - Akzent6 2 20 6" xfId="17241"/>
    <cellStyle name="40 % - Akzent6 2 21" xfId="6209"/>
    <cellStyle name="40 % - Akzent6 2 21 2" xfId="17242"/>
    <cellStyle name="40 % - Akzent6 2 21 3" xfId="17243"/>
    <cellStyle name="40 % - Akzent6 2 21 4" xfId="17244"/>
    <cellStyle name="40 % - Akzent6 2 21 5" xfId="17245"/>
    <cellStyle name="40 % - Akzent6 2 22" xfId="17246"/>
    <cellStyle name="40 % - Akzent6 2 22 2" xfId="17247"/>
    <cellStyle name="40 % - Akzent6 2 22 3" xfId="17248"/>
    <cellStyle name="40 % - Akzent6 2 22 4" xfId="17249"/>
    <cellStyle name="40 % - Akzent6 2 22 5" xfId="17250"/>
    <cellStyle name="40 % - Akzent6 2 23" xfId="17251"/>
    <cellStyle name="40 % - Akzent6 2 23 2" xfId="17252"/>
    <cellStyle name="40 % - Akzent6 2 23 3" xfId="17253"/>
    <cellStyle name="40 % - Akzent6 2 23 4" xfId="17254"/>
    <cellStyle name="40 % - Akzent6 2 23 5" xfId="17255"/>
    <cellStyle name="40 % - Akzent6 2 24" xfId="17256"/>
    <cellStyle name="40 % - Akzent6 2 24 2" xfId="17257"/>
    <cellStyle name="40 % - Akzent6 2 24 3" xfId="17258"/>
    <cellStyle name="40 % - Akzent6 2 24 4" xfId="17259"/>
    <cellStyle name="40 % - Akzent6 2 25" xfId="17260"/>
    <cellStyle name="40 % - Akzent6 2 25 2" xfId="17261"/>
    <cellStyle name="40 % - Akzent6 2 25 3" xfId="17262"/>
    <cellStyle name="40 % - Akzent6 2 25 4" xfId="17263"/>
    <cellStyle name="40 % - Akzent6 2 26" xfId="17264"/>
    <cellStyle name="40 % - Akzent6 2 26 2" xfId="17265"/>
    <cellStyle name="40 % - Akzent6 2 26 3" xfId="17266"/>
    <cellStyle name="40 % - Akzent6 2 27" xfId="17267"/>
    <cellStyle name="40 % - Akzent6 2 27 2" xfId="17268"/>
    <cellStyle name="40 % - Akzent6 2 28" xfId="17269"/>
    <cellStyle name="40 % - Akzent6 2 28 2" xfId="17270"/>
    <cellStyle name="40 % - Akzent6 2 29" xfId="17271"/>
    <cellStyle name="40 % - Akzent6 2 29 2" xfId="17272"/>
    <cellStyle name="40 % - Akzent6 2 3" xfId="1847"/>
    <cellStyle name="40 % - Akzent6 2 3 10" xfId="2981"/>
    <cellStyle name="40 % - Akzent6 2 3 10 2" xfId="6262"/>
    <cellStyle name="40 % - Akzent6 2 3 10 3" xfId="17273"/>
    <cellStyle name="40 % - Akzent6 2 3 10 4" xfId="17274"/>
    <cellStyle name="40 % - Akzent6 2 3 10 5" xfId="17275"/>
    <cellStyle name="40 % - Akzent6 2 3 11" xfId="2982"/>
    <cellStyle name="40 % - Akzent6 2 3 11 2" xfId="6263"/>
    <cellStyle name="40 % - Akzent6 2 3 11 3" xfId="17276"/>
    <cellStyle name="40 % - Akzent6 2 3 11 4" xfId="17277"/>
    <cellStyle name="40 % - Akzent6 2 3 11 5" xfId="17278"/>
    <cellStyle name="40 % - Akzent6 2 3 12" xfId="3469"/>
    <cellStyle name="40 % - Akzent6 2 3 12 2" xfId="6264"/>
    <cellStyle name="40 % - Akzent6 2 3 12 3" xfId="17279"/>
    <cellStyle name="40 % - Akzent6 2 3 12 4" xfId="17280"/>
    <cellStyle name="40 % - Akzent6 2 3 12 5" xfId="17281"/>
    <cellStyle name="40 % - Akzent6 2 3 13" xfId="6261"/>
    <cellStyle name="40 % - Akzent6 2 3 13 2" xfId="17282"/>
    <cellStyle name="40 % - Akzent6 2 3 13 3" xfId="17283"/>
    <cellStyle name="40 % - Akzent6 2 3 13 4" xfId="17284"/>
    <cellStyle name="40 % - Akzent6 2 3 13 5" xfId="17285"/>
    <cellStyle name="40 % - Akzent6 2 3 14" xfId="17286"/>
    <cellStyle name="40 % - Akzent6 2 3 14 2" xfId="17287"/>
    <cellStyle name="40 % - Akzent6 2 3 14 3" xfId="17288"/>
    <cellStyle name="40 % - Akzent6 2 3 14 4" xfId="17289"/>
    <cellStyle name="40 % - Akzent6 2 3 15" xfId="17290"/>
    <cellStyle name="40 % - Akzent6 2 3 15 2" xfId="17291"/>
    <cellStyle name="40 % - Akzent6 2 3 15 3" xfId="17292"/>
    <cellStyle name="40 % - Akzent6 2 3 16" xfId="17293"/>
    <cellStyle name="40 % - Akzent6 2 3 16 2" xfId="17294"/>
    <cellStyle name="40 % - Akzent6 2 3 17" xfId="17295"/>
    <cellStyle name="40 % - Akzent6 2 3 17 2" xfId="17296"/>
    <cellStyle name="40 % - Akzent6 2 3 18" xfId="17297"/>
    <cellStyle name="40 % - Akzent6 2 3 18 2" xfId="17298"/>
    <cellStyle name="40 % - Akzent6 2 3 19" xfId="17299"/>
    <cellStyle name="40 % - Akzent6 2 3 19 2" xfId="17300"/>
    <cellStyle name="40 % - Akzent6 2 3 2" xfId="1848"/>
    <cellStyle name="40 % - Akzent6 2 3 2 10" xfId="3470"/>
    <cellStyle name="40 % - Akzent6 2 3 2 10 2" xfId="6266"/>
    <cellStyle name="40 % - Akzent6 2 3 2 10 3" xfId="17301"/>
    <cellStyle name="40 % - Akzent6 2 3 2 10 4" xfId="17302"/>
    <cellStyle name="40 % - Akzent6 2 3 2 10 5" xfId="17303"/>
    <cellStyle name="40 % - Akzent6 2 3 2 11" xfId="6265"/>
    <cellStyle name="40 % - Akzent6 2 3 2 11 2" xfId="17304"/>
    <cellStyle name="40 % - Akzent6 2 3 2 11 3" xfId="17305"/>
    <cellStyle name="40 % - Akzent6 2 3 2 11 4" xfId="17306"/>
    <cellStyle name="40 % - Akzent6 2 3 2 12" xfId="17307"/>
    <cellStyle name="40 % - Akzent6 2 3 2 12 2" xfId="17308"/>
    <cellStyle name="40 % - Akzent6 2 3 2 12 3" xfId="17309"/>
    <cellStyle name="40 % - Akzent6 2 3 2 13" xfId="17310"/>
    <cellStyle name="40 % - Akzent6 2 3 2 13 2" xfId="17311"/>
    <cellStyle name="40 % - Akzent6 2 3 2 14" xfId="17312"/>
    <cellStyle name="40 % - Akzent6 2 3 2 14 2" xfId="17313"/>
    <cellStyle name="40 % - Akzent6 2 3 2 15" xfId="17314"/>
    <cellStyle name="40 % - Akzent6 2 3 2 15 2" xfId="17315"/>
    <cellStyle name="40 % - Akzent6 2 3 2 16" xfId="17316"/>
    <cellStyle name="40 % - Akzent6 2 3 2 16 2" xfId="17317"/>
    <cellStyle name="40 % - Akzent6 2 3 2 17" xfId="17318"/>
    <cellStyle name="40 % - Akzent6 2 3 2 17 2" xfId="17319"/>
    <cellStyle name="40 % - Akzent6 2 3 2 18" xfId="17320"/>
    <cellStyle name="40 % - Akzent6 2 3 2 18 2" xfId="17321"/>
    <cellStyle name="40 % - Akzent6 2 3 2 19" xfId="17322"/>
    <cellStyle name="40 % - Akzent6 2 3 2 2" xfId="1849"/>
    <cellStyle name="40 % - Akzent6 2 3 2 2 10" xfId="17323"/>
    <cellStyle name="40 % - Akzent6 2 3 2 2 10 2" xfId="17324"/>
    <cellStyle name="40 % - Akzent6 2 3 2 2 11" xfId="17325"/>
    <cellStyle name="40 % - Akzent6 2 3 2 2 12" xfId="17326"/>
    <cellStyle name="40 % - Akzent6 2 3 2 2 13" xfId="17327"/>
    <cellStyle name="40 % - Akzent6 2 3 2 2 14" xfId="17328"/>
    <cellStyle name="40 % - Akzent6 2 3 2 2 15" xfId="17329"/>
    <cellStyle name="40 % - Akzent6 2 3 2 2 16" xfId="17330"/>
    <cellStyle name="40 % - Akzent6 2 3 2 2 17" xfId="17331"/>
    <cellStyle name="40 % - Akzent6 2 3 2 2 2" xfId="1850"/>
    <cellStyle name="40 % - Akzent6 2 3 2 2 2 2" xfId="6268"/>
    <cellStyle name="40 % - Akzent6 2 3 2 2 2 2 2" xfId="17332"/>
    <cellStyle name="40 % - Akzent6 2 3 2 2 2 3" xfId="17333"/>
    <cellStyle name="40 % - Akzent6 2 3 2 2 2 4" xfId="17334"/>
    <cellStyle name="40 % - Akzent6 2 3 2 2 3" xfId="1851"/>
    <cellStyle name="40 % - Akzent6 2 3 2 2 3 2" xfId="6269"/>
    <cellStyle name="40 % - Akzent6 2 3 2 2 3 3" xfId="17335"/>
    <cellStyle name="40 % - Akzent6 2 3 2 2 4" xfId="1852"/>
    <cellStyle name="40 % - Akzent6 2 3 2 2 4 2" xfId="6270"/>
    <cellStyle name="40 % - Akzent6 2 3 2 2 5" xfId="1853"/>
    <cellStyle name="40 % - Akzent6 2 3 2 2 5 2" xfId="6271"/>
    <cellStyle name="40 % - Akzent6 2 3 2 2 6" xfId="2983"/>
    <cellStyle name="40 % - Akzent6 2 3 2 2 6 2" xfId="6272"/>
    <cellStyle name="40 % - Akzent6 2 3 2 2 7" xfId="2984"/>
    <cellStyle name="40 % - Akzent6 2 3 2 2 7 2" xfId="6273"/>
    <cellStyle name="40 % - Akzent6 2 3 2 2 8" xfId="3471"/>
    <cellStyle name="40 % - Akzent6 2 3 2 2 8 2" xfId="6274"/>
    <cellStyle name="40 % - Akzent6 2 3 2 2 9" xfId="6267"/>
    <cellStyle name="40 % - Akzent6 2 3 2 2 9 2" xfId="17336"/>
    <cellStyle name="40 % - Akzent6 2 3 2 20" xfId="17337"/>
    <cellStyle name="40 % - Akzent6 2 3 2 21" xfId="17338"/>
    <cellStyle name="40 % - Akzent6 2 3 2 3" xfId="1854"/>
    <cellStyle name="40 % - Akzent6 2 3 2 3 2" xfId="6275"/>
    <cellStyle name="40 % - Akzent6 2 3 2 3 2 2" xfId="17339"/>
    <cellStyle name="40 % - Akzent6 2 3 2 3 3" xfId="17340"/>
    <cellStyle name="40 % - Akzent6 2 3 2 3 4" xfId="17341"/>
    <cellStyle name="40 % - Akzent6 2 3 2 3 5" xfId="17342"/>
    <cellStyle name="40 % - Akzent6 2 3 2 3 6" xfId="17343"/>
    <cellStyle name="40 % - Akzent6 2 3 2 3 7" xfId="17344"/>
    <cellStyle name="40 % - Akzent6 2 3 2 3 8" xfId="17345"/>
    <cellStyle name="40 % - Akzent6 2 3 2 4" xfId="1855"/>
    <cellStyle name="40 % - Akzent6 2 3 2 4 2" xfId="6276"/>
    <cellStyle name="40 % - Akzent6 2 3 2 4 3" xfId="17346"/>
    <cellStyle name="40 % - Akzent6 2 3 2 4 4" xfId="17347"/>
    <cellStyle name="40 % - Akzent6 2 3 2 4 5" xfId="17348"/>
    <cellStyle name="40 % - Akzent6 2 3 2 4 6" xfId="17349"/>
    <cellStyle name="40 % - Akzent6 2 3 2 4 7" xfId="17350"/>
    <cellStyle name="40 % - Akzent6 2 3 2 5" xfId="1856"/>
    <cellStyle name="40 % - Akzent6 2 3 2 5 2" xfId="6277"/>
    <cellStyle name="40 % - Akzent6 2 3 2 5 3" xfId="17351"/>
    <cellStyle name="40 % - Akzent6 2 3 2 5 4" xfId="17352"/>
    <cellStyle name="40 % - Akzent6 2 3 2 5 5" xfId="17353"/>
    <cellStyle name="40 % - Akzent6 2 3 2 5 6" xfId="17354"/>
    <cellStyle name="40 % - Akzent6 2 3 2 6" xfId="1857"/>
    <cellStyle name="40 % - Akzent6 2 3 2 6 2" xfId="6278"/>
    <cellStyle name="40 % - Akzent6 2 3 2 6 3" xfId="17355"/>
    <cellStyle name="40 % - Akzent6 2 3 2 6 4" xfId="17356"/>
    <cellStyle name="40 % - Akzent6 2 3 2 6 5" xfId="17357"/>
    <cellStyle name="40 % - Akzent6 2 3 2 7" xfId="1858"/>
    <cellStyle name="40 % - Akzent6 2 3 2 7 2" xfId="6279"/>
    <cellStyle name="40 % - Akzent6 2 3 2 7 3" xfId="17358"/>
    <cellStyle name="40 % - Akzent6 2 3 2 7 4" xfId="17359"/>
    <cellStyle name="40 % - Akzent6 2 3 2 7 5" xfId="17360"/>
    <cellStyle name="40 % - Akzent6 2 3 2 8" xfId="2985"/>
    <cellStyle name="40 % - Akzent6 2 3 2 8 2" xfId="6280"/>
    <cellStyle name="40 % - Akzent6 2 3 2 8 3" xfId="17361"/>
    <cellStyle name="40 % - Akzent6 2 3 2 8 4" xfId="17362"/>
    <cellStyle name="40 % - Akzent6 2 3 2 8 5" xfId="17363"/>
    <cellStyle name="40 % - Akzent6 2 3 2 9" xfId="2986"/>
    <cellStyle name="40 % - Akzent6 2 3 2 9 2" xfId="6281"/>
    <cellStyle name="40 % - Akzent6 2 3 2 9 3" xfId="17364"/>
    <cellStyle name="40 % - Akzent6 2 3 2 9 4" xfId="17365"/>
    <cellStyle name="40 % - Akzent6 2 3 2 9 5" xfId="17366"/>
    <cellStyle name="40 % - Akzent6 2 3 20" xfId="17367"/>
    <cellStyle name="40 % - Akzent6 2 3 20 2" xfId="17368"/>
    <cellStyle name="40 % - Akzent6 2 3 21" xfId="17369"/>
    <cellStyle name="40 % - Akzent6 2 3 21 2" xfId="17370"/>
    <cellStyle name="40 % - Akzent6 2 3 22" xfId="17371"/>
    <cellStyle name="40 % - Akzent6 2 3 23" xfId="17372"/>
    <cellStyle name="40 % - Akzent6 2 3 24" xfId="17373"/>
    <cellStyle name="40 % - Akzent6 2 3 3" xfId="1859"/>
    <cellStyle name="40 % - Akzent6 2 3 3 10" xfId="6282"/>
    <cellStyle name="40 % - Akzent6 2 3 3 10 2" xfId="17374"/>
    <cellStyle name="40 % - Akzent6 2 3 3 11" xfId="17375"/>
    <cellStyle name="40 % - Akzent6 2 3 3 11 2" xfId="17376"/>
    <cellStyle name="40 % - Akzent6 2 3 3 12" xfId="17377"/>
    <cellStyle name="40 % - Akzent6 2 3 3 13" xfId="17378"/>
    <cellStyle name="40 % - Akzent6 2 3 3 14" xfId="17379"/>
    <cellStyle name="40 % - Akzent6 2 3 3 15" xfId="17380"/>
    <cellStyle name="40 % - Akzent6 2 3 3 16" xfId="17381"/>
    <cellStyle name="40 % - Akzent6 2 3 3 17" xfId="17382"/>
    <cellStyle name="40 % - Akzent6 2 3 3 18" xfId="17383"/>
    <cellStyle name="40 % - Akzent6 2 3 3 2" xfId="1860"/>
    <cellStyle name="40 % - Akzent6 2 3 3 2 2" xfId="6283"/>
    <cellStyle name="40 % - Akzent6 2 3 3 2 2 2" xfId="17384"/>
    <cellStyle name="40 % - Akzent6 2 3 3 2 3" xfId="17385"/>
    <cellStyle name="40 % - Akzent6 2 3 3 2 4" xfId="17386"/>
    <cellStyle name="40 % - Akzent6 2 3 3 2 5" xfId="17387"/>
    <cellStyle name="40 % - Akzent6 2 3 3 3" xfId="1861"/>
    <cellStyle name="40 % - Akzent6 2 3 3 3 2" xfId="6284"/>
    <cellStyle name="40 % - Akzent6 2 3 3 3 3" xfId="17388"/>
    <cellStyle name="40 % - Akzent6 2 3 3 3 4" xfId="17389"/>
    <cellStyle name="40 % - Akzent6 2 3 3 4" xfId="1862"/>
    <cellStyle name="40 % - Akzent6 2 3 3 4 2" xfId="6285"/>
    <cellStyle name="40 % - Akzent6 2 3 3 4 3" xfId="17390"/>
    <cellStyle name="40 % - Akzent6 2 3 3 5" xfId="1863"/>
    <cellStyle name="40 % - Akzent6 2 3 3 5 2" xfId="6286"/>
    <cellStyle name="40 % - Akzent6 2 3 3 5 3" xfId="17391"/>
    <cellStyle name="40 % - Akzent6 2 3 3 6" xfId="1864"/>
    <cellStyle name="40 % - Akzent6 2 3 3 6 2" xfId="6287"/>
    <cellStyle name="40 % - Akzent6 2 3 3 6 3" xfId="17392"/>
    <cellStyle name="40 % - Akzent6 2 3 3 7" xfId="2987"/>
    <cellStyle name="40 % - Akzent6 2 3 3 7 2" xfId="6288"/>
    <cellStyle name="40 % - Akzent6 2 3 3 7 3" xfId="17393"/>
    <cellStyle name="40 % - Akzent6 2 3 3 8" xfId="2988"/>
    <cellStyle name="40 % - Akzent6 2 3 3 8 2" xfId="6289"/>
    <cellStyle name="40 % - Akzent6 2 3 3 8 3" xfId="17394"/>
    <cellStyle name="40 % - Akzent6 2 3 3 9" xfId="3472"/>
    <cellStyle name="40 % - Akzent6 2 3 3 9 2" xfId="6290"/>
    <cellStyle name="40 % - Akzent6 2 3 3 9 3" xfId="17395"/>
    <cellStyle name="40 % - Akzent6 2 3 4" xfId="1865"/>
    <cellStyle name="40 % - Akzent6 2 3 4 2" xfId="6291"/>
    <cellStyle name="40 % - Akzent6 2 3 4 2 2" xfId="17396"/>
    <cellStyle name="40 % - Akzent6 2 3 4 3" xfId="17397"/>
    <cellStyle name="40 % - Akzent6 2 3 4 4" xfId="17398"/>
    <cellStyle name="40 % - Akzent6 2 3 4 5" xfId="17399"/>
    <cellStyle name="40 % - Akzent6 2 3 4 6" xfId="17400"/>
    <cellStyle name="40 % - Akzent6 2 3 4 7" xfId="17401"/>
    <cellStyle name="40 % - Akzent6 2 3 4 8" xfId="17402"/>
    <cellStyle name="40 % - Akzent6 2 3 5" xfId="1866"/>
    <cellStyle name="40 % - Akzent6 2 3 5 2" xfId="6292"/>
    <cellStyle name="40 % - Akzent6 2 3 5 3" xfId="17403"/>
    <cellStyle name="40 % - Akzent6 2 3 5 4" xfId="17404"/>
    <cellStyle name="40 % - Akzent6 2 3 5 5" xfId="17405"/>
    <cellStyle name="40 % - Akzent6 2 3 5 6" xfId="17406"/>
    <cellStyle name="40 % - Akzent6 2 3 5 7" xfId="17407"/>
    <cellStyle name="40 % - Akzent6 2 3 6" xfId="1867"/>
    <cellStyle name="40 % - Akzent6 2 3 6 2" xfId="6293"/>
    <cellStyle name="40 % - Akzent6 2 3 6 3" xfId="17408"/>
    <cellStyle name="40 % - Akzent6 2 3 6 4" xfId="17409"/>
    <cellStyle name="40 % - Akzent6 2 3 6 5" xfId="17410"/>
    <cellStyle name="40 % - Akzent6 2 3 6 6" xfId="17411"/>
    <cellStyle name="40 % - Akzent6 2 3 7" xfId="1868"/>
    <cellStyle name="40 % - Akzent6 2 3 7 2" xfId="6294"/>
    <cellStyle name="40 % - Akzent6 2 3 7 3" xfId="17412"/>
    <cellStyle name="40 % - Akzent6 2 3 7 4" xfId="17413"/>
    <cellStyle name="40 % - Akzent6 2 3 7 5" xfId="17414"/>
    <cellStyle name="40 % - Akzent6 2 3 7 6" xfId="17415"/>
    <cellStyle name="40 % - Akzent6 2 3 8" xfId="1869"/>
    <cellStyle name="40 % - Akzent6 2 3 8 2" xfId="6295"/>
    <cellStyle name="40 % - Akzent6 2 3 8 3" xfId="17416"/>
    <cellStyle name="40 % - Akzent6 2 3 8 4" xfId="17417"/>
    <cellStyle name="40 % - Akzent6 2 3 8 5" xfId="17418"/>
    <cellStyle name="40 % - Akzent6 2 3 8 6" xfId="17419"/>
    <cellStyle name="40 % - Akzent6 2 3 9" xfId="2989"/>
    <cellStyle name="40 % - Akzent6 2 3 9 2" xfId="6296"/>
    <cellStyle name="40 % - Akzent6 2 3 9 3" xfId="17420"/>
    <cellStyle name="40 % - Akzent6 2 3 9 4" xfId="17421"/>
    <cellStyle name="40 % - Akzent6 2 3 9 5" xfId="17422"/>
    <cellStyle name="40 % - Akzent6 2 30" xfId="17423"/>
    <cellStyle name="40 % - Akzent6 2 30 2" xfId="17424"/>
    <cellStyle name="40 % - Akzent6 2 31" xfId="17425"/>
    <cellStyle name="40 % - Akzent6 2 32" xfId="17426"/>
    <cellStyle name="40 % - Akzent6 2 33" xfId="17427"/>
    <cellStyle name="40 % - Akzent6 2 34" xfId="17428"/>
    <cellStyle name="40 % - Akzent6 2 35" xfId="17429"/>
    <cellStyle name="40 % - Akzent6 2 36" xfId="17430"/>
    <cellStyle name="40 % - Akzent6 2 37" xfId="19844"/>
    <cellStyle name="40 % - Akzent6 2 38" xfId="1815"/>
    <cellStyle name="40 % - Akzent6 2 4" xfId="1870"/>
    <cellStyle name="40 % - Akzent6 2 4 10" xfId="3473"/>
    <cellStyle name="40 % - Akzent6 2 4 10 2" xfId="6298"/>
    <cellStyle name="40 % - Akzent6 2 4 10 3" xfId="17431"/>
    <cellStyle name="40 % - Akzent6 2 4 10 4" xfId="17432"/>
    <cellStyle name="40 % - Akzent6 2 4 10 5" xfId="17433"/>
    <cellStyle name="40 % - Akzent6 2 4 11" xfId="6297"/>
    <cellStyle name="40 % - Akzent6 2 4 11 2" xfId="17434"/>
    <cellStyle name="40 % - Akzent6 2 4 11 3" xfId="17435"/>
    <cellStyle name="40 % - Akzent6 2 4 11 4" xfId="17436"/>
    <cellStyle name="40 % - Akzent6 2 4 12" xfId="17437"/>
    <cellStyle name="40 % - Akzent6 2 4 12 2" xfId="17438"/>
    <cellStyle name="40 % - Akzent6 2 4 12 3" xfId="17439"/>
    <cellStyle name="40 % - Akzent6 2 4 13" xfId="17440"/>
    <cellStyle name="40 % - Akzent6 2 4 13 2" xfId="17441"/>
    <cellStyle name="40 % - Akzent6 2 4 14" xfId="17442"/>
    <cellStyle name="40 % - Akzent6 2 4 14 2" xfId="17443"/>
    <cellStyle name="40 % - Akzent6 2 4 15" xfId="17444"/>
    <cellStyle name="40 % - Akzent6 2 4 15 2" xfId="17445"/>
    <cellStyle name="40 % - Akzent6 2 4 16" xfId="17446"/>
    <cellStyle name="40 % - Akzent6 2 4 16 2" xfId="17447"/>
    <cellStyle name="40 % - Akzent6 2 4 17" xfId="17448"/>
    <cellStyle name="40 % - Akzent6 2 4 17 2" xfId="17449"/>
    <cellStyle name="40 % - Akzent6 2 4 18" xfId="17450"/>
    <cellStyle name="40 % - Akzent6 2 4 18 2" xfId="17451"/>
    <cellStyle name="40 % - Akzent6 2 4 19" xfId="17452"/>
    <cellStyle name="40 % - Akzent6 2 4 2" xfId="1871"/>
    <cellStyle name="40 % - Akzent6 2 4 2 10" xfId="17453"/>
    <cellStyle name="40 % - Akzent6 2 4 2 10 2" xfId="17454"/>
    <cellStyle name="40 % - Akzent6 2 4 2 11" xfId="17455"/>
    <cellStyle name="40 % - Akzent6 2 4 2 12" xfId="17456"/>
    <cellStyle name="40 % - Akzent6 2 4 2 13" xfId="17457"/>
    <cellStyle name="40 % - Akzent6 2 4 2 14" xfId="17458"/>
    <cellStyle name="40 % - Akzent6 2 4 2 15" xfId="17459"/>
    <cellStyle name="40 % - Akzent6 2 4 2 16" xfId="17460"/>
    <cellStyle name="40 % - Akzent6 2 4 2 17" xfId="17461"/>
    <cellStyle name="40 % - Akzent6 2 4 2 2" xfId="1872"/>
    <cellStyle name="40 % - Akzent6 2 4 2 2 2" xfId="6300"/>
    <cellStyle name="40 % - Akzent6 2 4 2 2 2 2" xfId="17462"/>
    <cellStyle name="40 % - Akzent6 2 4 2 2 3" xfId="17463"/>
    <cellStyle name="40 % - Akzent6 2 4 2 2 4" xfId="17464"/>
    <cellStyle name="40 % - Akzent6 2 4 2 3" xfId="1873"/>
    <cellStyle name="40 % - Akzent6 2 4 2 3 2" xfId="6301"/>
    <cellStyle name="40 % - Akzent6 2 4 2 3 3" xfId="17465"/>
    <cellStyle name="40 % - Akzent6 2 4 2 4" xfId="1874"/>
    <cellStyle name="40 % - Akzent6 2 4 2 4 2" xfId="6302"/>
    <cellStyle name="40 % - Akzent6 2 4 2 5" xfId="1875"/>
    <cellStyle name="40 % - Akzent6 2 4 2 5 2" xfId="6303"/>
    <cellStyle name="40 % - Akzent6 2 4 2 6" xfId="2990"/>
    <cellStyle name="40 % - Akzent6 2 4 2 6 2" xfId="6304"/>
    <cellStyle name="40 % - Akzent6 2 4 2 7" xfId="2991"/>
    <cellStyle name="40 % - Akzent6 2 4 2 7 2" xfId="6305"/>
    <cellStyle name="40 % - Akzent6 2 4 2 8" xfId="3474"/>
    <cellStyle name="40 % - Akzent6 2 4 2 8 2" xfId="6306"/>
    <cellStyle name="40 % - Akzent6 2 4 2 9" xfId="6299"/>
    <cellStyle name="40 % - Akzent6 2 4 2 9 2" xfId="17466"/>
    <cellStyle name="40 % - Akzent6 2 4 20" xfId="17467"/>
    <cellStyle name="40 % - Akzent6 2 4 21" xfId="17468"/>
    <cellStyle name="40 % - Akzent6 2 4 3" xfId="1876"/>
    <cellStyle name="40 % - Akzent6 2 4 3 2" xfId="6307"/>
    <cellStyle name="40 % - Akzent6 2 4 3 2 2" xfId="17469"/>
    <cellStyle name="40 % - Akzent6 2 4 3 3" xfId="17470"/>
    <cellStyle name="40 % - Akzent6 2 4 3 4" xfId="17471"/>
    <cellStyle name="40 % - Akzent6 2 4 3 5" xfId="17472"/>
    <cellStyle name="40 % - Akzent6 2 4 3 6" xfId="17473"/>
    <cellStyle name="40 % - Akzent6 2 4 3 7" xfId="17474"/>
    <cellStyle name="40 % - Akzent6 2 4 3 8" xfId="17475"/>
    <cellStyle name="40 % - Akzent6 2 4 4" xfId="1877"/>
    <cellStyle name="40 % - Akzent6 2 4 4 2" xfId="6308"/>
    <cellStyle name="40 % - Akzent6 2 4 4 3" xfId="17476"/>
    <cellStyle name="40 % - Akzent6 2 4 4 4" xfId="17477"/>
    <cellStyle name="40 % - Akzent6 2 4 4 5" xfId="17478"/>
    <cellStyle name="40 % - Akzent6 2 4 4 6" xfId="17479"/>
    <cellStyle name="40 % - Akzent6 2 4 4 7" xfId="17480"/>
    <cellStyle name="40 % - Akzent6 2 4 5" xfId="1878"/>
    <cellStyle name="40 % - Akzent6 2 4 5 2" xfId="6309"/>
    <cellStyle name="40 % - Akzent6 2 4 5 3" xfId="17481"/>
    <cellStyle name="40 % - Akzent6 2 4 5 4" xfId="17482"/>
    <cellStyle name="40 % - Akzent6 2 4 5 5" xfId="17483"/>
    <cellStyle name="40 % - Akzent6 2 4 5 6" xfId="17484"/>
    <cellStyle name="40 % - Akzent6 2 4 6" xfId="1879"/>
    <cellStyle name="40 % - Akzent6 2 4 6 2" xfId="6310"/>
    <cellStyle name="40 % - Akzent6 2 4 6 3" xfId="17485"/>
    <cellStyle name="40 % - Akzent6 2 4 6 4" xfId="17486"/>
    <cellStyle name="40 % - Akzent6 2 4 6 5" xfId="17487"/>
    <cellStyle name="40 % - Akzent6 2 4 7" xfId="1880"/>
    <cellStyle name="40 % - Akzent6 2 4 7 2" xfId="6311"/>
    <cellStyle name="40 % - Akzent6 2 4 7 3" xfId="17488"/>
    <cellStyle name="40 % - Akzent6 2 4 7 4" xfId="17489"/>
    <cellStyle name="40 % - Akzent6 2 4 7 5" xfId="17490"/>
    <cellStyle name="40 % - Akzent6 2 4 8" xfId="2992"/>
    <cellStyle name="40 % - Akzent6 2 4 8 2" xfId="6312"/>
    <cellStyle name="40 % - Akzent6 2 4 8 3" xfId="17491"/>
    <cellStyle name="40 % - Akzent6 2 4 8 4" xfId="17492"/>
    <cellStyle name="40 % - Akzent6 2 4 8 5" xfId="17493"/>
    <cellStyle name="40 % - Akzent6 2 4 9" xfId="2993"/>
    <cellStyle name="40 % - Akzent6 2 4 9 2" xfId="6313"/>
    <cellStyle name="40 % - Akzent6 2 4 9 3" xfId="17494"/>
    <cellStyle name="40 % - Akzent6 2 4 9 4" xfId="17495"/>
    <cellStyle name="40 % - Akzent6 2 4 9 5" xfId="17496"/>
    <cellStyle name="40 % - Akzent6 2 5" xfId="1881"/>
    <cellStyle name="40 % - Akzent6 2 5 10" xfId="6314"/>
    <cellStyle name="40 % - Akzent6 2 5 10 2" xfId="17497"/>
    <cellStyle name="40 % - Akzent6 2 5 11" xfId="17498"/>
    <cellStyle name="40 % - Akzent6 2 5 11 2" xfId="17499"/>
    <cellStyle name="40 % - Akzent6 2 5 12" xfId="17500"/>
    <cellStyle name="40 % - Akzent6 2 5 13" xfId="17501"/>
    <cellStyle name="40 % - Akzent6 2 5 14" xfId="17502"/>
    <cellStyle name="40 % - Akzent6 2 5 15" xfId="17503"/>
    <cellStyle name="40 % - Akzent6 2 5 16" xfId="17504"/>
    <cellStyle name="40 % - Akzent6 2 5 17" xfId="17505"/>
    <cellStyle name="40 % - Akzent6 2 5 18" xfId="17506"/>
    <cellStyle name="40 % - Akzent6 2 5 2" xfId="1882"/>
    <cellStyle name="40 % - Akzent6 2 5 2 2" xfId="6315"/>
    <cellStyle name="40 % - Akzent6 2 5 2 2 2" xfId="17507"/>
    <cellStyle name="40 % - Akzent6 2 5 2 3" xfId="17508"/>
    <cellStyle name="40 % - Akzent6 2 5 2 4" xfId="17509"/>
    <cellStyle name="40 % - Akzent6 2 5 2 5" xfId="17510"/>
    <cellStyle name="40 % - Akzent6 2 5 3" xfId="1883"/>
    <cellStyle name="40 % - Akzent6 2 5 3 2" xfId="6316"/>
    <cellStyle name="40 % - Akzent6 2 5 3 3" xfId="17511"/>
    <cellStyle name="40 % - Akzent6 2 5 3 4" xfId="17512"/>
    <cellStyle name="40 % - Akzent6 2 5 4" xfId="1884"/>
    <cellStyle name="40 % - Akzent6 2 5 4 2" xfId="6317"/>
    <cellStyle name="40 % - Akzent6 2 5 4 3" xfId="17513"/>
    <cellStyle name="40 % - Akzent6 2 5 5" xfId="1885"/>
    <cellStyle name="40 % - Akzent6 2 5 5 2" xfId="6318"/>
    <cellStyle name="40 % - Akzent6 2 5 5 3" xfId="17514"/>
    <cellStyle name="40 % - Akzent6 2 5 6" xfId="1886"/>
    <cellStyle name="40 % - Akzent6 2 5 6 2" xfId="6319"/>
    <cellStyle name="40 % - Akzent6 2 5 6 3" xfId="17515"/>
    <cellStyle name="40 % - Akzent6 2 5 7" xfId="2994"/>
    <cellStyle name="40 % - Akzent6 2 5 7 2" xfId="6320"/>
    <cellStyle name="40 % - Akzent6 2 5 7 3" xfId="17516"/>
    <cellStyle name="40 % - Akzent6 2 5 8" xfId="2995"/>
    <cellStyle name="40 % - Akzent6 2 5 8 2" xfId="6321"/>
    <cellStyle name="40 % - Akzent6 2 5 8 3" xfId="17517"/>
    <cellStyle name="40 % - Akzent6 2 5 9" xfId="3475"/>
    <cellStyle name="40 % - Akzent6 2 5 9 2" xfId="6322"/>
    <cellStyle name="40 % - Akzent6 2 5 9 3" xfId="17518"/>
    <cellStyle name="40 % - Akzent6 2 6" xfId="1887"/>
    <cellStyle name="40 % - Akzent6 2 6 2" xfId="6323"/>
    <cellStyle name="40 % - Akzent6 2 6 2 2" xfId="17519"/>
    <cellStyle name="40 % - Akzent6 2 6 3" xfId="17520"/>
    <cellStyle name="40 % - Akzent6 2 6 4" xfId="17521"/>
    <cellStyle name="40 % - Akzent6 2 6 5" xfId="17522"/>
    <cellStyle name="40 % - Akzent6 2 6 6" xfId="17523"/>
    <cellStyle name="40 % - Akzent6 2 6 7" xfId="17524"/>
    <cellStyle name="40 % - Akzent6 2 6 8" xfId="17525"/>
    <cellStyle name="40 % - Akzent6 2 7" xfId="1888"/>
    <cellStyle name="40 % - Akzent6 2 7 2" xfId="6324"/>
    <cellStyle name="40 % - Akzent6 2 7 3" xfId="17526"/>
    <cellStyle name="40 % - Akzent6 2 7 4" xfId="17527"/>
    <cellStyle name="40 % - Akzent6 2 7 5" xfId="17528"/>
    <cellStyle name="40 % - Akzent6 2 7 6" xfId="17529"/>
    <cellStyle name="40 % - Akzent6 2 7 7" xfId="17530"/>
    <cellStyle name="40 % - Akzent6 2 8" xfId="1889"/>
    <cellStyle name="40 % - Akzent6 2 8 2" xfId="6325"/>
    <cellStyle name="40 % - Akzent6 2 8 3" xfId="17531"/>
    <cellStyle name="40 % - Akzent6 2 8 4" xfId="17532"/>
    <cellStyle name="40 % - Akzent6 2 8 5" xfId="17533"/>
    <cellStyle name="40 % - Akzent6 2 8 6" xfId="17534"/>
    <cellStyle name="40 % - Akzent6 2 9" xfId="1890"/>
    <cellStyle name="40 % - Akzent6 2 9 2" xfId="6326"/>
    <cellStyle name="40 % - Akzent6 2 9 3" xfId="17535"/>
    <cellStyle name="40 % - Akzent6 2 9 4" xfId="17536"/>
    <cellStyle name="40 % - Akzent6 2 9 5" xfId="17537"/>
    <cellStyle name="40 % - Akzent6 2 9 6" xfId="17538"/>
    <cellStyle name="40 % - Akzent6 3" xfId="1891"/>
    <cellStyle name="40 % - Akzent6 3 10" xfId="1892"/>
    <cellStyle name="40 % - Akzent6 3 10 2" xfId="6328"/>
    <cellStyle name="40 % - Akzent6 3 10 3" xfId="17539"/>
    <cellStyle name="40 % - Akzent6 3 10 4" xfId="17540"/>
    <cellStyle name="40 % - Akzent6 3 10 5" xfId="17541"/>
    <cellStyle name="40 % - Akzent6 3 11" xfId="1893"/>
    <cellStyle name="40 % - Akzent6 3 11 2" xfId="6329"/>
    <cellStyle name="40 % - Akzent6 3 11 3" xfId="17542"/>
    <cellStyle name="40 % - Akzent6 3 11 4" xfId="17543"/>
    <cellStyle name="40 % - Akzent6 3 11 5" xfId="17544"/>
    <cellStyle name="40 % - Akzent6 3 12" xfId="1894"/>
    <cellStyle name="40 % - Akzent6 3 12 2" xfId="6330"/>
    <cellStyle name="40 % - Akzent6 3 12 3" xfId="17545"/>
    <cellStyle name="40 % - Akzent6 3 12 4" xfId="17546"/>
    <cellStyle name="40 % - Akzent6 3 12 5" xfId="17547"/>
    <cellStyle name="40 % - Akzent6 3 13" xfId="2996"/>
    <cellStyle name="40 % - Akzent6 3 13 2" xfId="6331"/>
    <cellStyle name="40 % - Akzent6 3 13 3" xfId="17548"/>
    <cellStyle name="40 % - Akzent6 3 13 4" xfId="17549"/>
    <cellStyle name="40 % - Akzent6 3 14" xfId="2997"/>
    <cellStyle name="40 % - Akzent6 3 14 2" xfId="6332"/>
    <cellStyle name="40 % - Akzent6 3 14 3" xfId="17550"/>
    <cellStyle name="40 % - Akzent6 3 15" xfId="2998"/>
    <cellStyle name="40 % - Akzent6 3 15 2" xfId="6333"/>
    <cellStyle name="40 % - Akzent6 3 15 3" xfId="17551"/>
    <cellStyle name="40 % - Akzent6 3 16" xfId="2999"/>
    <cellStyle name="40 % - Akzent6 3 16 2" xfId="6334"/>
    <cellStyle name="40 % - Akzent6 3 16 3" xfId="17552"/>
    <cellStyle name="40 % - Akzent6 3 17" xfId="3476"/>
    <cellStyle name="40 % - Akzent6 3 17 2" xfId="6335"/>
    <cellStyle name="40 % - Akzent6 3 17 3" xfId="17553"/>
    <cellStyle name="40 % - Akzent6 3 18" xfId="6327"/>
    <cellStyle name="40 % - Akzent6 3 18 2" xfId="17554"/>
    <cellStyle name="40 % - Akzent6 3 18 3" xfId="17555"/>
    <cellStyle name="40 % - Akzent6 3 19" xfId="17556"/>
    <cellStyle name="40 % - Akzent6 3 19 2" xfId="17557"/>
    <cellStyle name="40 % - Akzent6 3 19 3" xfId="17558"/>
    <cellStyle name="40 % - Akzent6 3 2" xfId="1895"/>
    <cellStyle name="40 % - Akzent6 3 2 10" xfId="3000"/>
    <cellStyle name="40 % - Akzent6 3 2 10 2" xfId="6337"/>
    <cellStyle name="40 % - Akzent6 3 2 10 3" xfId="17559"/>
    <cellStyle name="40 % - Akzent6 3 2 10 4" xfId="17560"/>
    <cellStyle name="40 % - Akzent6 3 2 10 5" xfId="17561"/>
    <cellStyle name="40 % - Akzent6 3 2 11" xfId="3001"/>
    <cellStyle name="40 % - Akzent6 3 2 11 2" xfId="6338"/>
    <cellStyle name="40 % - Akzent6 3 2 11 3" xfId="17562"/>
    <cellStyle name="40 % - Akzent6 3 2 11 4" xfId="17563"/>
    <cellStyle name="40 % - Akzent6 3 2 12" xfId="3002"/>
    <cellStyle name="40 % - Akzent6 3 2 12 2" xfId="6339"/>
    <cellStyle name="40 % - Akzent6 3 2 12 3" xfId="17564"/>
    <cellStyle name="40 % - Akzent6 3 2 13" xfId="3003"/>
    <cellStyle name="40 % - Akzent6 3 2 13 2" xfId="6340"/>
    <cellStyle name="40 % - Akzent6 3 2 13 3" xfId="17565"/>
    <cellStyle name="40 % - Akzent6 3 2 14" xfId="3477"/>
    <cellStyle name="40 % - Akzent6 3 2 14 2" xfId="6341"/>
    <cellStyle name="40 % - Akzent6 3 2 14 3" xfId="17566"/>
    <cellStyle name="40 % - Akzent6 3 2 15" xfId="6336"/>
    <cellStyle name="40 % - Akzent6 3 2 15 2" xfId="17567"/>
    <cellStyle name="40 % - Akzent6 3 2 15 3" xfId="17568"/>
    <cellStyle name="40 % - Akzent6 3 2 16" xfId="17569"/>
    <cellStyle name="40 % - Akzent6 3 2 16 2" xfId="17570"/>
    <cellStyle name="40 % - Akzent6 3 2 16 3" xfId="17571"/>
    <cellStyle name="40 % - Akzent6 3 2 17" xfId="17572"/>
    <cellStyle name="40 % - Akzent6 3 2 17 2" xfId="17573"/>
    <cellStyle name="40 % - Akzent6 3 2 17 3" xfId="17574"/>
    <cellStyle name="40 % - Akzent6 3 2 18" xfId="17575"/>
    <cellStyle name="40 % - Akzent6 3 2 18 2" xfId="17576"/>
    <cellStyle name="40 % - Akzent6 3 2 19" xfId="17577"/>
    <cellStyle name="40 % - Akzent6 3 2 19 2" xfId="17578"/>
    <cellStyle name="40 % - Akzent6 3 2 2" xfId="1896"/>
    <cellStyle name="40 % - Akzent6 3 2 2 10" xfId="3004"/>
    <cellStyle name="40 % - Akzent6 3 2 2 10 2" xfId="6343"/>
    <cellStyle name="40 % - Akzent6 3 2 2 11" xfId="3478"/>
    <cellStyle name="40 % - Akzent6 3 2 2 11 2" xfId="6344"/>
    <cellStyle name="40 % - Akzent6 3 2 2 12" xfId="6342"/>
    <cellStyle name="40 % - Akzent6 3 2 2 12 2" xfId="17579"/>
    <cellStyle name="40 % - Akzent6 3 2 2 13" xfId="17580"/>
    <cellStyle name="40 % - Akzent6 3 2 2 13 2" xfId="17581"/>
    <cellStyle name="40 % - Akzent6 3 2 2 14" xfId="17582"/>
    <cellStyle name="40 % - Akzent6 3 2 2 14 2" xfId="17583"/>
    <cellStyle name="40 % - Akzent6 3 2 2 15" xfId="17584"/>
    <cellStyle name="40 % - Akzent6 3 2 2 16" xfId="17585"/>
    <cellStyle name="40 % - Akzent6 3 2 2 17" xfId="17586"/>
    <cellStyle name="40 % - Akzent6 3 2 2 18" xfId="17587"/>
    <cellStyle name="40 % - Akzent6 3 2 2 19" xfId="17588"/>
    <cellStyle name="40 % - Akzent6 3 2 2 2" xfId="1897"/>
    <cellStyle name="40 % - Akzent6 3 2 2 2 10" xfId="17589"/>
    <cellStyle name="40 % - Akzent6 3 2 2 2 10 2" xfId="17590"/>
    <cellStyle name="40 % - Akzent6 3 2 2 2 11" xfId="17591"/>
    <cellStyle name="40 % - Akzent6 3 2 2 2 12" xfId="17592"/>
    <cellStyle name="40 % - Akzent6 3 2 2 2 13" xfId="17593"/>
    <cellStyle name="40 % - Akzent6 3 2 2 2 2" xfId="1898"/>
    <cellStyle name="40 % - Akzent6 3 2 2 2 2 2" xfId="6346"/>
    <cellStyle name="40 % - Akzent6 3 2 2 2 2 2 2" xfId="17594"/>
    <cellStyle name="40 % - Akzent6 3 2 2 2 2 3" xfId="17595"/>
    <cellStyle name="40 % - Akzent6 3 2 2 2 2 4" xfId="17596"/>
    <cellStyle name="40 % - Akzent6 3 2 2 2 3" xfId="1899"/>
    <cellStyle name="40 % - Akzent6 3 2 2 2 3 2" xfId="6347"/>
    <cellStyle name="40 % - Akzent6 3 2 2 2 3 3" xfId="17597"/>
    <cellStyle name="40 % - Akzent6 3 2 2 2 4" xfId="1900"/>
    <cellStyle name="40 % - Akzent6 3 2 2 2 4 2" xfId="6348"/>
    <cellStyle name="40 % - Akzent6 3 2 2 2 5" xfId="1901"/>
    <cellStyle name="40 % - Akzent6 3 2 2 2 5 2" xfId="6349"/>
    <cellStyle name="40 % - Akzent6 3 2 2 2 6" xfId="3005"/>
    <cellStyle name="40 % - Akzent6 3 2 2 2 6 2" xfId="6350"/>
    <cellStyle name="40 % - Akzent6 3 2 2 2 7" xfId="3006"/>
    <cellStyle name="40 % - Akzent6 3 2 2 2 7 2" xfId="6351"/>
    <cellStyle name="40 % - Akzent6 3 2 2 2 8" xfId="3479"/>
    <cellStyle name="40 % - Akzent6 3 2 2 2 8 2" xfId="6352"/>
    <cellStyle name="40 % - Akzent6 3 2 2 2 9" xfId="6345"/>
    <cellStyle name="40 % - Akzent6 3 2 2 2 9 2" xfId="17598"/>
    <cellStyle name="40 % - Akzent6 3 2 2 20" xfId="17599"/>
    <cellStyle name="40 % - Akzent6 3 2 2 21" xfId="17600"/>
    <cellStyle name="40 % - Akzent6 3 2 2 3" xfId="1902"/>
    <cellStyle name="40 % - Akzent6 3 2 2 3 2" xfId="6353"/>
    <cellStyle name="40 % - Akzent6 3 2 2 3 2 2" xfId="17601"/>
    <cellStyle name="40 % - Akzent6 3 2 2 3 3" xfId="17602"/>
    <cellStyle name="40 % - Akzent6 3 2 2 3 4" xfId="17603"/>
    <cellStyle name="40 % - Akzent6 3 2 2 4" xfId="1903"/>
    <cellStyle name="40 % - Akzent6 3 2 2 4 2" xfId="6354"/>
    <cellStyle name="40 % - Akzent6 3 2 2 4 3" xfId="17604"/>
    <cellStyle name="40 % - Akzent6 3 2 2 5" xfId="1904"/>
    <cellStyle name="40 % - Akzent6 3 2 2 5 2" xfId="6355"/>
    <cellStyle name="40 % - Akzent6 3 2 2 6" xfId="1905"/>
    <cellStyle name="40 % - Akzent6 3 2 2 6 2" xfId="6356"/>
    <cellStyle name="40 % - Akzent6 3 2 2 7" xfId="1906"/>
    <cellStyle name="40 % - Akzent6 3 2 2 7 2" xfId="6357"/>
    <cellStyle name="40 % - Akzent6 3 2 2 8" xfId="3007"/>
    <cellStyle name="40 % - Akzent6 3 2 2 8 2" xfId="6358"/>
    <cellStyle name="40 % - Akzent6 3 2 2 9" xfId="3008"/>
    <cellStyle name="40 % - Akzent6 3 2 2 9 2" xfId="6359"/>
    <cellStyle name="40 % - Akzent6 3 2 20" xfId="17605"/>
    <cellStyle name="40 % - Akzent6 3 2 20 2" xfId="17606"/>
    <cellStyle name="40 % - Akzent6 3 2 21" xfId="17607"/>
    <cellStyle name="40 % - Akzent6 3 2 22" xfId="17608"/>
    <cellStyle name="40 % - Akzent6 3 2 23" xfId="17609"/>
    <cellStyle name="40 % - Akzent6 3 2 24" xfId="17610"/>
    <cellStyle name="40 % - Akzent6 3 2 25" xfId="17611"/>
    <cellStyle name="40 % - Akzent6 3 2 3" xfId="1907"/>
    <cellStyle name="40 % - Akzent6 3 2 3 10" xfId="17612"/>
    <cellStyle name="40 % - Akzent6 3 2 3 10 2" xfId="17613"/>
    <cellStyle name="40 % - Akzent6 3 2 3 11" xfId="17614"/>
    <cellStyle name="40 % - Akzent6 3 2 3 12" xfId="17615"/>
    <cellStyle name="40 % - Akzent6 3 2 3 13" xfId="17616"/>
    <cellStyle name="40 % - Akzent6 3 2 3 14" xfId="17617"/>
    <cellStyle name="40 % - Akzent6 3 2 3 15" xfId="17618"/>
    <cellStyle name="40 % - Akzent6 3 2 3 16" xfId="17619"/>
    <cellStyle name="40 % - Akzent6 3 2 3 17" xfId="17620"/>
    <cellStyle name="40 % - Akzent6 3 2 3 2" xfId="1908"/>
    <cellStyle name="40 % - Akzent6 3 2 3 2 2" xfId="6361"/>
    <cellStyle name="40 % - Akzent6 3 2 3 2 2 2" xfId="17621"/>
    <cellStyle name="40 % - Akzent6 3 2 3 2 3" xfId="17622"/>
    <cellStyle name="40 % - Akzent6 3 2 3 2 4" xfId="17623"/>
    <cellStyle name="40 % - Akzent6 3 2 3 3" xfId="1909"/>
    <cellStyle name="40 % - Akzent6 3 2 3 3 2" xfId="6362"/>
    <cellStyle name="40 % - Akzent6 3 2 3 3 3" xfId="17624"/>
    <cellStyle name="40 % - Akzent6 3 2 3 4" xfId="1910"/>
    <cellStyle name="40 % - Akzent6 3 2 3 4 2" xfId="6363"/>
    <cellStyle name="40 % - Akzent6 3 2 3 5" xfId="1911"/>
    <cellStyle name="40 % - Akzent6 3 2 3 5 2" xfId="6364"/>
    <cellStyle name="40 % - Akzent6 3 2 3 6" xfId="3009"/>
    <cellStyle name="40 % - Akzent6 3 2 3 6 2" xfId="6365"/>
    <cellStyle name="40 % - Akzent6 3 2 3 7" xfId="3010"/>
    <cellStyle name="40 % - Akzent6 3 2 3 7 2" xfId="6366"/>
    <cellStyle name="40 % - Akzent6 3 2 3 8" xfId="3480"/>
    <cellStyle name="40 % - Akzent6 3 2 3 8 2" xfId="6367"/>
    <cellStyle name="40 % - Akzent6 3 2 3 9" xfId="6360"/>
    <cellStyle name="40 % - Akzent6 3 2 3 9 2" xfId="17625"/>
    <cellStyle name="40 % - Akzent6 3 2 4" xfId="1912"/>
    <cellStyle name="40 % - Akzent6 3 2 4 2" xfId="6368"/>
    <cellStyle name="40 % - Akzent6 3 2 4 2 2" xfId="17626"/>
    <cellStyle name="40 % - Akzent6 3 2 4 3" xfId="17627"/>
    <cellStyle name="40 % - Akzent6 3 2 4 4" xfId="17628"/>
    <cellStyle name="40 % - Akzent6 3 2 4 5" xfId="17629"/>
    <cellStyle name="40 % - Akzent6 3 2 4 6" xfId="17630"/>
    <cellStyle name="40 % - Akzent6 3 2 4 7" xfId="17631"/>
    <cellStyle name="40 % - Akzent6 3 2 4 8" xfId="17632"/>
    <cellStyle name="40 % - Akzent6 3 2 5" xfId="1913"/>
    <cellStyle name="40 % - Akzent6 3 2 5 2" xfId="6369"/>
    <cellStyle name="40 % - Akzent6 3 2 5 3" xfId="17633"/>
    <cellStyle name="40 % - Akzent6 3 2 5 4" xfId="17634"/>
    <cellStyle name="40 % - Akzent6 3 2 5 5" xfId="17635"/>
    <cellStyle name="40 % - Akzent6 3 2 5 6" xfId="17636"/>
    <cellStyle name="40 % - Akzent6 3 2 5 7" xfId="17637"/>
    <cellStyle name="40 % - Akzent6 3 2 6" xfId="1914"/>
    <cellStyle name="40 % - Akzent6 3 2 6 2" xfId="6370"/>
    <cellStyle name="40 % - Akzent6 3 2 6 3" xfId="17638"/>
    <cellStyle name="40 % - Akzent6 3 2 6 4" xfId="17639"/>
    <cellStyle name="40 % - Akzent6 3 2 6 5" xfId="17640"/>
    <cellStyle name="40 % - Akzent6 3 2 7" xfId="1915"/>
    <cellStyle name="40 % - Akzent6 3 2 7 2" xfId="6371"/>
    <cellStyle name="40 % - Akzent6 3 2 7 3" xfId="17641"/>
    <cellStyle name="40 % - Akzent6 3 2 7 4" xfId="17642"/>
    <cellStyle name="40 % - Akzent6 3 2 7 5" xfId="17643"/>
    <cellStyle name="40 % - Akzent6 3 2 8" xfId="1916"/>
    <cellStyle name="40 % - Akzent6 3 2 8 2" xfId="6372"/>
    <cellStyle name="40 % - Akzent6 3 2 8 3" xfId="17644"/>
    <cellStyle name="40 % - Akzent6 3 2 8 4" xfId="17645"/>
    <cellStyle name="40 % - Akzent6 3 2 8 5" xfId="17646"/>
    <cellStyle name="40 % - Akzent6 3 2 9" xfId="1917"/>
    <cellStyle name="40 % - Akzent6 3 2 9 2" xfId="6373"/>
    <cellStyle name="40 % - Akzent6 3 2 9 3" xfId="17647"/>
    <cellStyle name="40 % - Akzent6 3 2 9 4" xfId="17648"/>
    <cellStyle name="40 % - Akzent6 3 2 9 5" xfId="17649"/>
    <cellStyle name="40 % - Akzent6 3 20" xfId="17650"/>
    <cellStyle name="40 % - Akzent6 3 20 2" xfId="17651"/>
    <cellStyle name="40 % - Akzent6 3 20 3" xfId="17652"/>
    <cellStyle name="40 % - Akzent6 3 21" xfId="17653"/>
    <cellStyle name="40 % - Akzent6 3 21 2" xfId="17654"/>
    <cellStyle name="40 % - Akzent6 3 22" xfId="17655"/>
    <cellStyle name="40 % - Akzent6 3 22 2" xfId="17656"/>
    <cellStyle name="40 % - Akzent6 3 23" xfId="17657"/>
    <cellStyle name="40 % - Akzent6 3 24" xfId="17658"/>
    <cellStyle name="40 % - Akzent6 3 25" xfId="17659"/>
    <cellStyle name="40 % - Akzent6 3 26" xfId="17660"/>
    <cellStyle name="40 % - Akzent6 3 27" xfId="17661"/>
    <cellStyle name="40 % - Akzent6 3 28" xfId="17662"/>
    <cellStyle name="40 % - Akzent6 3 3" xfId="1918"/>
    <cellStyle name="40 % - Akzent6 3 3 10" xfId="3011"/>
    <cellStyle name="40 % - Akzent6 3 3 10 2" xfId="6375"/>
    <cellStyle name="40 % - Akzent6 3 3 11" xfId="3012"/>
    <cellStyle name="40 % - Akzent6 3 3 11 2" xfId="6376"/>
    <cellStyle name="40 % - Akzent6 3 3 12" xfId="3481"/>
    <cellStyle name="40 % - Akzent6 3 3 12 2" xfId="6377"/>
    <cellStyle name="40 % - Akzent6 3 3 13" xfId="6374"/>
    <cellStyle name="40 % - Akzent6 3 3 13 2" xfId="17663"/>
    <cellStyle name="40 % - Akzent6 3 3 14" xfId="17664"/>
    <cellStyle name="40 % - Akzent6 3 3 14 2" xfId="17665"/>
    <cellStyle name="40 % - Akzent6 3 3 15" xfId="17666"/>
    <cellStyle name="40 % - Akzent6 3 3 15 2" xfId="17667"/>
    <cellStyle name="40 % - Akzent6 3 3 16" xfId="17668"/>
    <cellStyle name="40 % - Akzent6 3 3 17" xfId="17669"/>
    <cellStyle name="40 % - Akzent6 3 3 18" xfId="17670"/>
    <cellStyle name="40 % - Akzent6 3 3 19" xfId="17671"/>
    <cellStyle name="40 % - Akzent6 3 3 2" xfId="1919"/>
    <cellStyle name="40 % - Akzent6 3 3 2 10" xfId="3482"/>
    <cellStyle name="40 % - Akzent6 3 3 2 10 2" xfId="6379"/>
    <cellStyle name="40 % - Akzent6 3 3 2 11" xfId="6378"/>
    <cellStyle name="40 % - Akzent6 3 3 2 11 2" xfId="17672"/>
    <cellStyle name="40 % - Akzent6 3 3 2 12" xfId="17673"/>
    <cellStyle name="40 % - Akzent6 3 3 2 12 2" xfId="17674"/>
    <cellStyle name="40 % - Akzent6 3 3 2 13" xfId="17675"/>
    <cellStyle name="40 % - Akzent6 3 3 2 14" xfId="17676"/>
    <cellStyle name="40 % - Akzent6 3 3 2 15" xfId="17677"/>
    <cellStyle name="40 % - Akzent6 3 3 2 16" xfId="17678"/>
    <cellStyle name="40 % - Akzent6 3 3 2 2" xfId="1920"/>
    <cellStyle name="40 % - Akzent6 3 3 2 2 10" xfId="17679"/>
    <cellStyle name="40 % - Akzent6 3 3 2 2 10 2" xfId="17680"/>
    <cellStyle name="40 % - Akzent6 3 3 2 2 11" xfId="17681"/>
    <cellStyle name="40 % - Akzent6 3 3 2 2 12" xfId="17682"/>
    <cellStyle name="40 % - Akzent6 3 3 2 2 13" xfId="17683"/>
    <cellStyle name="40 % - Akzent6 3 3 2 2 2" xfId="1921"/>
    <cellStyle name="40 % - Akzent6 3 3 2 2 2 2" xfId="6381"/>
    <cellStyle name="40 % - Akzent6 3 3 2 2 2 2 2" xfId="17684"/>
    <cellStyle name="40 % - Akzent6 3 3 2 2 2 3" xfId="17685"/>
    <cellStyle name="40 % - Akzent6 3 3 2 2 2 4" xfId="17686"/>
    <cellStyle name="40 % - Akzent6 3 3 2 2 3" xfId="1922"/>
    <cellStyle name="40 % - Akzent6 3 3 2 2 3 2" xfId="6382"/>
    <cellStyle name="40 % - Akzent6 3 3 2 2 3 3" xfId="17687"/>
    <cellStyle name="40 % - Akzent6 3 3 2 2 4" xfId="1923"/>
    <cellStyle name="40 % - Akzent6 3 3 2 2 4 2" xfId="6383"/>
    <cellStyle name="40 % - Akzent6 3 3 2 2 5" xfId="1924"/>
    <cellStyle name="40 % - Akzent6 3 3 2 2 5 2" xfId="6384"/>
    <cellStyle name="40 % - Akzent6 3 3 2 2 6" xfId="3013"/>
    <cellStyle name="40 % - Akzent6 3 3 2 2 6 2" xfId="6385"/>
    <cellStyle name="40 % - Akzent6 3 3 2 2 7" xfId="3014"/>
    <cellStyle name="40 % - Akzent6 3 3 2 2 7 2" xfId="6386"/>
    <cellStyle name="40 % - Akzent6 3 3 2 2 8" xfId="3483"/>
    <cellStyle name="40 % - Akzent6 3 3 2 2 8 2" xfId="6387"/>
    <cellStyle name="40 % - Akzent6 3 3 2 2 9" xfId="6380"/>
    <cellStyle name="40 % - Akzent6 3 3 2 2 9 2" xfId="17688"/>
    <cellStyle name="40 % - Akzent6 3 3 2 3" xfId="1925"/>
    <cellStyle name="40 % - Akzent6 3 3 2 3 2" xfId="6388"/>
    <cellStyle name="40 % - Akzent6 3 3 2 3 2 2" xfId="17689"/>
    <cellStyle name="40 % - Akzent6 3 3 2 3 3" xfId="17690"/>
    <cellStyle name="40 % - Akzent6 3 3 2 3 4" xfId="17691"/>
    <cellStyle name="40 % - Akzent6 3 3 2 4" xfId="1926"/>
    <cellStyle name="40 % - Akzent6 3 3 2 4 2" xfId="6389"/>
    <cellStyle name="40 % - Akzent6 3 3 2 4 3" xfId="17692"/>
    <cellStyle name="40 % - Akzent6 3 3 2 5" xfId="1927"/>
    <cellStyle name="40 % - Akzent6 3 3 2 5 2" xfId="6390"/>
    <cellStyle name="40 % - Akzent6 3 3 2 6" xfId="1928"/>
    <cellStyle name="40 % - Akzent6 3 3 2 6 2" xfId="6391"/>
    <cellStyle name="40 % - Akzent6 3 3 2 7" xfId="1929"/>
    <cellStyle name="40 % - Akzent6 3 3 2 7 2" xfId="6392"/>
    <cellStyle name="40 % - Akzent6 3 3 2 8" xfId="3015"/>
    <cellStyle name="40 % - Akzent6 3 3 2 8 2" xfId="6393"/>
    <cellStyle name="40 % - Akzent6 3 3 2 9" xfId="3016"/>
    <cellStyle name="40 % - Akzent6 3 3 2 9 2" xfId="6394"/>
    <cellStyle name="40 % - Akzent6 3 3 20" xfId="17693"/>
    <cellStyle name="40 % - Akzent6 3 3 21" xfId="17694"/>
    <cellStyle name="40 % - Akzent6 3 3 22" xfId="17695"/>
    <cellStyle name="40 % - Akzent6 3 3 3" xfId="1930"/>
    <cellStyle name="40 % - Akzent6 3 3 3 10" xfId="17696"/>
    <cellStyle name="40 % - Akzent6 3 3 3 10 2" xfId="17697"/>
    <cellStyle name="40 % - Akzent6 3 3 3 11" xfId="17698"/>
    <cellStyle name="40 % - Akzent6 3 3 3 12" xfId="17699"/>
    <cellStyle name="40 % - Akzent6 3 3 3 13" xfId="17700"/>
    <cellStyle name="40 % - Akzent6 3 3 3 14" xfId="17701"/>
    <cellStyle name="40 % - Akzent6 3 3 3 2" xfId="1931"/>
    <cellStyle name="40 % - Akzent6 3 3 3 2 2" xfId="6396"/>
    <cellStyle name="40 % - Akzent6 3 3 3 2 2 2" xfId="17702"/>
    <cellStyle name="40 % - Akzent6 3 3 3 2 3" xfId="17703"/>
    <cellStyle name="40 % - Akzent6 3 3 3 2 4" xfId="17704"/>
    <cellStyle name="40 % - Akzent6 3 3 3 3" xfId="1932"/>
    <cellStyle name="40 % - Akzent6 3 3 3 3 2" xfId="6397"/>
    <cellStyle name="40 % - Akzent6 3 3 3 3 3" xfId="17705"/>
    <cellStyle name="40 % - Akzent6 3 3 3 4" xfId="1933"/>
    <cellStyle name="40 % - Akzent6 3 3 3 4 2" xfId="6398"/>
    <cellStyle name="40 % - Akzent6 3 3 3 5" xfId="1934"/>
    <cellStyle name="40 % - Akzent6 3 3 3 5 2" xfId="6399"/>
    <cellStyle name="40 % - Akzent6 3 3 3 6" xfId="3017"/>
    <cellStyle name="40 % - Akzent6 3 3 3 6 2" xfId="6400"/>
    <cellStyle name="40 % - Akzent6 3 3 3 7" xfId="3018"/>
    <cellStyle name="40 % - Akzent6 3 3 3 7 2" xfId="6401"/>
    <cellStyle name="40 % - Akzent6 3 3 3 8" xfId="3484"/>
    <cellStyle name="40 % - Akzent6 3 3 3 8 2" xfId="6402"/>
    <cellStyle name="40 % - Akzent6 3 3 3 9" xfId="6395"/>
    <cellStyle name="40 % - Akzent6 3 3 3 9 2" xfId="17706"/>
    <cellStyle name="40 % - Akzent6 3 3 4" xfId="1935"/>
    <cellStyle name="40 % - Akzent6 3 3 4 2" xfId="6403"/>
    <cellStyle name="40 % - Akzent6 3 3 4 2 2" xfId="17707"/>
    <cellStyle name="40 % - Akzent6 3 3 4 3" xfId="17708"/>
    <cellStyle name="40 % - Akzent6 3 3 4 4" xfId="17709"/>
    <cellStyle name="40 % - Akzent6 3 3 4 5" xfId="17710"/>
    <cellStyle name="40 % - Akzent6 3 3 5" xfId="1936"/>
    <cellStyle name="40 % - Akzent6 3 3 5 2" xfId="6404"/>
    <cellStyle name="40 % - Akzent6 3 3 5 3" xfId="17711"/>
    <cellStyle name="40 % - Akzent6 3 3 5 4" xfId="17712"/>
    <cellStyle name="40 % - Akzent6 3 3 6" xfId="1937"/>
    <cellStyle name="40 % - Akzent6 3 3 6 2" xfId="6405"/>
    <cellStyle name="40 % - Akzent6 3 3 6 3" xfId="17713"/>
    <cellStyle name="40 % - Akzent6 3 3 7" xfId="1938"/>
    <cellStyle name="40 % - Akzent6 3 3 7 2" xfId="6406"/>
    <cellStyle name="40 % - Akzent6 3 3 7 3" xfId="17714"/>
    <cellStyle name="40 % - Akzent6 3 3 8" xfId="1939"/>
    <cellStyle name="40 % - Akzent6 3 3 8 2" xfId="6407"/>
    <cellStyle name="40 % - Akzent6 3 3 8 3" xfId="17715"/>
    <cellStyle name="40 % - Akzent6 3 3 9" xfId="3019"/>
    <cellStyle name="40 % - Akzent6 3 3 9 2" xfId="6408"/>
    <cellStyle name="40 % - Akzent6 3 3 9 3" xfId="17716"/>
    <cellStyle name="40 % - Akzent6 3 4" xfId="1940"/>
    <cellStyle name="40 % - Akzent6 3 4 10" xfId="3485"/>
    <cellStyle name="40 % - Akzent6 3 4 10 2" xfId="6410"/>
    <cellStyle name="40 % - Akzent6 3 4 11" xfId="6409"/>
    <cellStyle name="40 % - Akzent6 3 4 11 2" xfId="17717"/>
    <cellStyle name="40 % - Akzent6 3 4 12" xfId="17718"/>
    <cellStyle name="40 % - Akzent6 3 4 12 2" xfId="17719"/>
    <cellStyle name="40 % - Akzent6 3 4 13" xfId="17720"/>
    <cellStyle name="40 % - Akzent6 3 4 14" xfId="17721"/>
    <cellStyle name="40 % - Akzent6 3 4 15" xfId="17722"/>
    <cellStyle name="40 % - Akzent6 3 4 16" xfId="17723"/>
    <cellStyle name="40 % - Akzent6 3 4 17" xfId="17724"/>
    <cellStyle name="40 % - Akzent6 3 4 18" xfId="17725"/>
    <cellStyle name="40 % - Akzent6 3 4 19" xfId="17726"/>
    <cellStyle name="40 % - Akzent6 3 4 2" xfId="1941"/>
    <cellStyle name="40 % - Akzent6 3 4 2 10" xfId="17727"/>
    <cellStyle name="40 % - Akzent6 3 4 2 10 2" xfId="17728"/>
    <cellStyle name="40 % - Akzent6 3 4 2 11" xfId="17729"/>
    <cellStyle name="40 % - Akzent6 3 4 2 12" xfId="17730"/>
    <cellStyle name="40 % - Akzent6 3 4 2 13" xfId="17731"/>
    <cellStyle name="40 % - Akzent6 3 4 2 2" xfId="1942"/>
    <cellStyle name="40 % - Akzent6 3 4 2 2 2" xfId="6412"/>
    <cellStyle name="40 % - Akzent6 3 4 2 2 2 2" xfId="17732"/>
    <cellStyle name="40 % - Akzent6 3 4 2 2 3" xfId="17733"/>
    <cellStyle name="40 % - Akzent6 3 4 2 2 4" xfId="17734"/>
    <cellStyle name="40 % - Akzent6 3 4 2 3" xfId="1943"/>
    <cellStyle name="40 % - Akzent6 3 4 2 3 2" xfId="6413"/>
    <cellStyle name="40 % - Akzent6 3 4 2 3 3" xfId="17735"/>
    <cellStyle name="40 % - Akzent6 3 4 2 4" xfId="1944"/>
    <cellStyle name="40 % - Akzent6 3 4 2 4 2" xfId="6414"/>
    <cellStyle name="40 % - Akzent6 3 4 2 5" xfId="1945"/>
    <cellStyle name="40 % - Akzent6 3 4 2 5 2" xfId="6415"/>
    <cellStyle name="40 % - Akzent6 3 4 2 6" xfId="3020"/>
    <cellStyle name="40 % - Akzent6 3 4 2 6 2" xfId="6416"/>
    <cellStyle name="40 % - Akzent6 3 4 2 7" xfId="3021"/>
    <cellStyle name="40 % - Akzent6 3 4 2 7 2" xfId="6417"/>
    <cellStyle name="40 % - Akzent6 3 4 2 8" xfId="3486"/>
    <cellStyle name="40 % - Akzent6 3 4 2 8 2" xfId="6418"/>
    <cellStyle name="40 % - Akzent6 3 4 2 9" xfId="6411"/>
    <cellStyle name="40 % - Akzent6 3 4 2 9 2" xfId="17736"/>
    <cellStyle name="40 % - Akzent6 3 4 3" xfId="1946"/>
    <cellStyle name="40 % - Akzent6 3 4 3 2" xfId="6419"/>
    <cellStyle name="40 % - Akzent6 3 4 3 2 2" xfId="17737"/>
    <cellStyle name="40 % - Akzent6 3 4 3 3" xfId="17738"/>
    <cellStyle name="40 % - Akzent6 3 4 3 4" xfId="17739"/>
    <cellStyle name="40 % - Akzent6 3 4 4" xfId="1947"/>
    <cellStyle name="40 % - Akzent6 3 4 4 2" xfId="6420"/>
    <cellStyle name="40 % - Akzent6 3 4 4 3" xfId="17740"/>
    <cellStyle name="40 % - Akzent6 3 4 5" xfId="1948"/>
    <cellStyle name="40 % - Akzent6 3 4 5 2" xfId="6421"/>
    <cellStyle name="40 % - Akzent6 3 4 6" xfId="1949"/>
    <cellStyle name="40 % - Akzent6 3 4 6 2" xfId="6422"/>
    <cellStyle name="40 % - Akzent6 3 4 7" xfId="1950"/>
    <cellStyle name="40 % - Akzent6 3 4 7 2" xfId="6423"/>
    <cellStyle name="40 % - Akzent6 3 4 8" xfId="3022"/>
    <cellStyle name="40 % - Akzent6 3 4 8 2" xfId="6424"/>
    <cellStyle name="40 % - Akzent6 3 4 9" xfId="3023"/>
    <cellStyle name="40 % - Akzent6 3 4 9 2" xfId="6425"/>
    <cellStyle name="40 % - Akzent6 3 5" xfId="1951"/>
    <cellStyle name="40 % - Akzent6 3 5 10" xfId="6426"/>
    <cellStyle name="40 % - Akzent6 3 5 10 2" xfId="17741"/>
    <cellStyle name="40 % - Akzent6 3 5 11" xfId="17742"/>
    <cellStyle name="40 % - Akzent6 3 5 11 2" xfId="17743"/>
    <cellStyle name="40 % - Akzent6 3 5 12" xfId="17744"/>
    <cellStyle name="40 % - Akzent6 3 5 13" xfId="17745"/>
    <cellStyle name="40 % - Akzent6 3 5 14" xfId="17746"/>
    <cellStyle name="40 % - Akzent6 3 5 15" xfId="17747"/>
    <cellStyle name="40 % - Akzent6 3 5 16" xfId="17748"/>
    <cellStyle name="40 % - Akzent6 3 5 17" xfId="17749"/>
    <cellStyle name="40 % - Akzent6 3 5 18" xfId="17750"/>
    <cellStyle name="40 % - Akzent6 3 5 2" xfId="1952"/>
    <cellStyle name="40 % - Akzent6 3 5 2 2" xfId="6427"/>
    <cellStyle name="40 % - Akzent6 3 5 2 2 2" xfId="17751"/>
    <cellStyle name="40 % - Akzent6 3 5 2 3" xfId="17752"/>
    <cellStyle name="40 % - Akzent6 3 5 2 4" xfId="17753"/>
    <cellStyle name="40 % - Akzent6 3 5 3" xfId="1953"/>
    <cellStyle name="40 % - Akzent6 3 5 3 2" xfId="6428"/>
    <cellStyle name="40 % - Akzent6 3 5 3 3" xfId="17754"/>
    <cellStyle name="40 % - Akzent6 3 5 4" xfId="1954"/>
    <cellStyle name="40 % - Akzent6 3 5 4 2" xfId="6429"/>
    <cellStyle name="40 % - Akzent6 3 5 5" xfId="1955"/>
    <cellStyle name="40 % - Akzent6 3 5 5 2" xfId="6430"/>
    <cellStyle name="40 % - Akzent6 3 5 6" xfId="1956"/>
    <cellStyle name="40 % - Akzent6 3 5 6 2" xfId="6431"/>
    <cellStyle name="40 % - Akzent6 3 5 7" xfId="3024"/>
    <cellStyle name="40 % - Akzent6 3 5 7 2" xfId="6432"/>
    <cellStyle name="40 % - Akzent6 3 5 8" xfId="3025"/>
    <cellStyle name="40 % - Akzent6 3 5 8 2" xfId="6433"/>
    <cellStyle name="40 % - Akzent6 3 5 9" xfId="3487"/>
    <cellStyle name="40 % - Akzent6 3 5 9 2" xfId="6434"/>
    <cellStyle name="40 % - Akzent6 3 6" xfId="1957"/>
    <cellStyle name="40 % - Akzent6 3 6 2" xfId="6435"/>
    <cellStyle name="40 % - Akzent6 3 6 2 2" xfId="17755"/>
    <cellStyle name="40 % - Akzent6 3 6 3" xfId="17756"/>
    <cellStyle name="40 % - Akzent6 3 6 4" xfId="17757"/>
    <cellStyle name="40 % - Akzent6 3 6 5" xfId="17758"/>
    <cellStyle name="40 % - Akzent6 3 6 6" xfId="17759"/>
    <cellStyle name="40 % - Akzent6 3 6 7" xfId="17760"/>
    <cellStyle name="40 % - Akzent6 3 6 8" xfId="17761"/>
    <cellStyle name="40 % - Akzent6 3 7" xfId="1958"/>
    <cellStyle name="40 % - Akzent6 3 7 2" xfId="6436"/>
    <cellStyle name="40 % - Akzent6 3 7 3" xfId="17762"/>
    <cellStyle name="40 % - Akzent6 3 7 4" xfId="17763"/>
    <cellStyle name="40 % - Akzent6 3 7 5" xfId="17764"/>
    <cellStyle name="40 % - Akzent6 3 7 6" xfId="17765"/>
    <cellStyle name="40 % - Akzent6 3 7 7" xfId="17766"/>
    <cellStyle name="40 % - Akzent6 3 8" xfId="1959"/>
    <cellStyle name="40 % - Akzent6 3 8 2" xfId="6437"/>
    <cellStyle name="40 % - Akzent6 3 8 3" xfId="17767"/>
    <cellStyle name="40 % - Akzent6 3 8 4" xfId="17768"/>
    <cellStyle name="40 % - Akzent6 3 8 5" xfId="17769"/>
    <cellStyle name="40 % - Akzent6 3 9" xfId="1960"/>
    <cellStyle name="40 % - Akzent6 3 9 2" xfId="6438"/>
    <cellStyle name="40 % - Akzent6 3 9 3" xfId="17770"/>
    <cellStyle name="40 % - Akzent6 3 9 4" xfId="17771"/>
    <cellStyle name="40 % - Akzent6 3 9 5" xfId="17772"/>
    <cellStyle name="40 % - Akzent6 4" xfId="1961"/>
    <cellStyle name="40 % - Akzent6 4 10" xfId="3026"/>
    <cellStyle name="40 % - Akzent6 4 10 2" xfId="6440"/>
    <cellStyle name="40 % - Akzent6 4 11" xfId="3488"/>
    <cellStyle name="40 % - Akzent6 4 11 2" xfId="6441"/>
    <cellStyle name="40 % - Akzent6 4 12" xfId="6439"/>
    <cellStyle name="40 % - Akzent6 4 12 2" xfId="17773"/>
    <cellStyle name="40 % - Akzent6 4 13" xfId="17774"/>
    <cellStyle name="40 % - Akzent6 4 13 2" xfId="17775"/>
    <cellStyle name="40 % - Akzent6 4 14" xfId="17776"/>
    <cellStyle name="40 % - Akzent6 4 14 2" xfId="17777"/>
    <cellStyle name="40 % - Akzent6 4 15" xfId="17778"/>
    <cellStyle name="40 % - Akzent6 4 16" xfId="17779"/>
    <cellStyle name="40 % - Akzent6 4 17" xfId="17780"/>
    <cellStyle name="40 % - Akzent6 4 18" xfId="17781"/>
    <cellStyle name="40 % - Akzent6 4 2" xfId="1962"/>
    <cellStyle name="40 % - Akzent6 4 2 2" xfId="3489"/>
    <cellStyle name="40 % - Akzent6 4 2 2 2" xfId="6443"/>
    <cellStyle name="40 % - Akzent6 4 2 2 3" xfId="17782"/>
    <cellStyle name="40 % - Akzent6 4 2 3" xfId="6442"/>
    <cellStyle name="40 % - Akzent6 4 2 4" xfId="17783"/>
    <cellStyle name="40 % - Akzent6 4 2 5" xfId="17784"/>
    <cellStyle name="40 % - Akzent6 4 3" xfId="1963"/>
    <cellStyle name="40 % - Akzent6 4 3 2" xfId="6444"/>
    <cellStyle name="40 % - Akzent6 4 3 3" xfId="17785"/>
    <cellStyle name="40 % - Akzent6 4 4" xfId="1964"/>
    <cellStyle name="40 % - Akzent6 4 4 2" xfId="6445"/>
    <cellStyle name="40 % - Akzent6 4 5" xfId="1965"/>
    <cellStyle name="40 % - Akzent6 4 5 2" xfId="6446"/>
    <cellStyle name="40 % - Akzent6 4 6" xfId="1966"/>
    <cellStyle name="40 % - Akzent6 4 6 2" xfId="6447"/>
    <cellStyle name="40 % - Akzent6 4 7" xfId="3027"/>
    <cellStyle name="40 % - Akzent6 4 7 2" xfId="6448"/>
    <cellStyle name="40 % - Akzent6 4 8" xfId="3028"/>
    <cellStyle name="40 % - Akzent6 4 8 2" xfId="6449"/>
    <cellStyle name="40 % - Akzent6 4 9" xfId="3029"/>
    <cellStyle name="40 % - Akzent6 5" xfId="3490"/>
    <cellStyle name="40 % - Akzent6 5 2" xfId="6450"/>
    <cellStyle name="40 % - Akzent6 5 2 2" xfId="17786"/>
    <cellStyle name="40 % - Akzent6 5 2 2 2" xfId="17787"/>
    <cellStyle name="40 % - Akzent6 5 2 3" xfId="17788"/>
    <cellStyle name="40 % - Akzent6 5 2 4" xfId="17789"/>
    <cellStyle name="40 % - Akzent6 5 3" xfId="17790"/>
    <cellStyle name="40 % - Akzent6 5 3 2" xfId="17791"/>
    <cellStyle name="40 % - Akzent6 5 3 3" xfId="17792"/>
    <cellStyle name="40 % - Akzent6 5 4" xfId="17793"/>
    <cellStyle name="40 % - Akzent6 5 5" xfId="17794"/>
    <cellStyle name="40 % - Akzent6 5 6" xfId="17795"/>
    <cellStyle name="40 % - Akzent6 6" xfId="3491"/>
    <cellStyle name="40 % - Akzent6 6 2" xfId="6451"/>
    <cellStyle name="40 % - Akzent6 6 2 2" xfId="17796"/>
    <cellStyle name="40 % - Akzent6 6 2 2 2" xfId="17797"/>
    <cellStyle name="40 % - Akzent6 6 2 3" xfId="17798"/>
    <cellStyle name="40 % - Akzent6 6 2 4" xfId="17799"/>
    <cellStyle name="40 % - Akzent6 6 3" xfId="17800"/>
    <cellStyle name="40 % - Akzent6 6 3 2" xfId="17801"/>
    <cellStyle name="40 % - Akzent6 6 3 3" xfId="17802"/>
    <cellStyle name="40 % - Akzent6 6 4" xfId="17803"/>
    <cellStyle name="40 % - Akzent6 6 5" xfId="17804"/>
    <cellStyle name="40 % - Akzent6 6 6" xfId="17805"/>
    <cellStyle name="40 % - Akzent6 7" xfId="17806"/>
    <cellStyle name="40 % - Akzent6 7 2" xfId="17807"/>
    <cellStyle name="40 % - Akzent6 7 2 2" xfId="17808"/>
    <cellStyle name="40 % - Akzent6 7 2 2 2" xfId="17809"/>
    <cellStyle name="40 % - Akzent6 7 2 3" xfId="17810"/>
    <cellStyle name="40 % - Akzent6 7 2 4" xfId="17811"/>
    <cellStyle name="40 % - Akzent6 7 3" xfId="17812"/>
    <cellStyle name="40 % - Akzent6 7 3 2" xfId="17813"/>
    <cellStyle name="40 % - Akzent6 7 4" xfId="17814"/>
    <cellStyle name="40 % - Akzent6 7 5" xfId="17815"/>
    <cellStyle name="40 % - Akzent6 8" xfId="17816"/>
    <cellStyle name="40% - Accent1" xfId="34"/>
    <cellStyle name="40% - Accent2" xfId="35"/>
    <cellStyle name="40% - Accent3" xfId="36"/>
    <cellStyle name="40% - Accent4" xfId="37"/>
    <cellStyle name="40% - Accent5" xfId="38"/>
    <cellStyle name="40% - Accent6" xfId="39"/>
    <cellStyle name="40% - Akzent1" xfId="40"/>
    <cellStyle name="40% - Akzent1 2" xfId="1967"/>
    <cellStyle name="40% - Akzent1 2 2" xfId="17817"/>
    <cellStyle name="40% - Akzent1 3" xfId="17818"/>
    <cellStyle name="40% - Akzent1 4" xfId="17819"/>
    <cellStyle name="40% - Akzent1_Nord+West" xfId="17820"/>
    <cellStyle name="40% - Akzent2" xfId="41"/>
    <cellStyle name="40% - Akzent2 2" xfId="17821"/>
    <cellStyle name="40% - Akzent3" xfId="42"/>
    <cellStyle name="40% - Akzent3 2" xfId="1968"/>
    <cellStyle name="40% - Akzent3 2 2" xfId="17822"/>
    <cellStyle name="40% - Akzent3 3" xfId="17823"/>
    <cellStyle name="40% - Akzent3_Nord+West" xfId="17824"/>
    <cellStyle name="40% - Akzent4" xfId="43"/>
    <cellStyle name="40% - Akzent4 2" xfId="1969"/>
    <cellStyle name="40% - Akzent4 2 2" xfId="17825"/>
    <cellStyle name="40% - Akzent4 3" xfId="17826"/>
    <cellStyle name="40% - Akzent4 4" xfId="17827"/>
    <cellStyle name="40% - Akzent4_Nord+West" xfId="17828"/>
    <cellStyle name="40% - Akzent5" xfId="44"/>
    <cellStyle name="40% - Akzent5 2" xfId="1970"/>
    <cellStyle name="40% - Akzent5 2 2" xfId="17829"/>
    <cellStyle name="40% - Akzent5 3" xfId="17830"/>
    <cellStyle name="40% - Akzent5_Nord+West" xfId="17831"/>
    <cellStyle name="40% - Akzent6" xfId="45"/>
    <cellStyle name="40% - Akzent6 2" xfId="1971"/>
    <cellStyle name="40% - Akzent6 2 2" xfId="17832"/>
    <cellStyle name="40% - Akzent6 3" xfId="17833"/>
    <cellStyle name="40% - Akzent6 4" xfId="17834"/>
    <cellStyle name="40% - Akzent6_Nord+West" xfId="17835"/>
    <cellStyle name="60 % - Akzent1 2" xfId="46"/>
    <cellStyle name="60 % - Akzent1 2 2" xfId="19845"/>
    <cellStyle name="60 % - Akzent1 2 3" xfId="1972"/>
    <cellStyle name="60 % - Akzent1 3" xfId="3030"/>
    <cellStyle name="60 % - Akzent1 4" xfId="3031"/>
    <cellStyle name="60 % - Akzent2 2" xfId="47"/>
    <cellStyle name="60 % - Akzent2 2 2" xfId="19846"/>
    <cellStyle name="60 % - Akzent2 2 3" xfId="1973"/>
    <cellStyle name="60 % - Akzent2 3" xfId="3032"/>
    <cellStyle name="60 % - Akzent2 4" xfId="3033"/>
    <cellStyle name="60 % - Akzent3 2" xfId="48"/>
    <cellStyle name="60 % - Akzent3 2 2" xfId="19847"/>
    <cellStyle name="60 % - Akzent3 2 3" xfId="1974"/>
    <cellStyle name="60 % - Akzent3 3" xfId="3034"/>
    <cellStyle name="60 % - Akzent3 4" xfId="3035"/>
    <cellStyle name="60 % - Akzent4 2" xfId="49"/>
    <cellStyle name="60 % - Akzent4 2 2" xfId="19848"/>
    <cellStyle name="60 % - Akzent4 2 3" xfId="1975"/>
    <cellStyle name="60 % - Akzent4 3" xfId="3036"/>
    <cellStyle name="60 % - Akzent4 4" xfId="3037"/>
    <cellStyle name="60 % - Akzent5 2" xfId="50"/>
    <cellStyle name="60 % - Akzent5 2 2" xfId="19849"/>
    <cellStyle name="60 % - Akzent5 2 3" xfId="1976"/>
    <cellStyle name="60 % - Akzent5 3" xfId="3038"/>
    <cellStyle name="60 % - Akzent5 4" xfId="3039"/>
    <cellStyle name="60 % - Akzent6 2" xfId="51"/>
    <cellStyle name="60 % - Akzent6 2 2" xfId="19850"/>
    <cellStyle name="60 % - Akzent6 2 3" xfId="1977"/>
    <cellStyle name="60 % - Akzent6 3" xfId="3040"/>
    <cellStyle name="60 % - Akzent6 4" xfId="3041"/>
    <cellStyle name="60% - Accent1" xfId="52"/>
    <cellStyle name="60% - Accent2" xfId="53"/>
    <cellStyle name="60% - Accent3" xfId="54"/>
    <cellStyle name="60% - Accent4" xfId="55"/>
    <cellStyle name="60% - Accent5" xfId="56"/>
    <cellStyle name="60% - Accent6" xfId="57"/>
    <cellStyle name="60% - Akzent1" xfId="58"/>
    <cellStyle name="60% - Akzent1 2" xfId="1978"/>
    <cellStyle name="60% - Akzent1 2 2" xfId="17836"/>
    <cellStyle name="60% - Akzent1 3" xfId="17837"/>
    <cellStyle name="60% - Akzent1 4" xfId="17838"/>
    <cellStyle name="60% - Akzent1_Nord+West" xfId="17839"/>
    <cellStyle name="60% - Akzent2" xfId="59"/>
    <cellStyle name="60% - Akzent2 2" xfId="1979"/>
    <cellStyle name="60% - Akzent2 2 2" xfId="17840"/>
    <cellStyle name="60% - Akzent2 3" xfId="17841"/>
    <cellStyle name="60% - Akzent2_Nord+West" xfId="17842"/>
    <cellStyle name="60% - Akzent3" xfId="60"/>
    <cellStyle name="60% - Akzent3 2" xfId="1980"/>
    <cellStyle name="60% - Akzent3 2 2" xfId="17843"/>
    <cellStyle name="60% - Akzent3 3" xfId="17844"/>
    <cellStyle name="60% - Akzent3 4" xfId="17845"/>
    <cellStyle name="60% - Akzent3_Nord+West" xfId="17846"/>
    <cellStyle name="60% - Akzent4" xfId="61"/>
    <cellStyle name="60% - Akzent4 2" xfId="1981"/>
    <cellStyle name="60% - Akzent4 2 2" xfId="17847"/>
    <cellStyle name="60% - Akzent4 3" xfId="17848"/>
    <cellStyle name="60% - Akzent4 4" xfId="17849"/>
    <cellStyle name="60% - Akzent4_Nord+West" xfId="17850"/>
    <cellStyle name="60% - Akzent5" xfId="62"/>
    <cellStyle name="60% - Akzent5 2" xfId="1982"/>
    <cellStyle name="60% - Akzent5 2 2" xfId="17851"/>
    <cellStyle name="60% - Akzent5 3" xfId="17852"/>
    <cellStyle name="60% - Akzent5_Nord+West" xfId="17853"/>
    <cellStyle name="60% - Akzent6" xfId="63"/>
    <cellStyle name="60% - Akzent6 2" xfId="1983"/>
    <cellStyle name="60% - Akzent6 2 2" xfId="17854"/>
    <cellStyle name="60% - Akzent6 3" xfId="17855"/>
    <cellStyle name="60% - Akzent6_Nord+West" xfId="17856"/>
    <cellStyle name="Accent1" xfId="64"/>
    <cellStyle name="Accent2" xfId="65"/>
    <cellStyle name="Accent3" xfId="66"/>
    <cellStyle name="Accent4" xfId="67"/>
    <cellStyle name="Accent5" xfId="68"/>
    <cellStyle name="Accent6" xfId="69"/>
    <cellStyle name="Akzent1 2" xfId="70"/>
    <cellStyle name="Akzent1 2 2" xfId="17857"/>
    <cellStyle name="Akzent1 2 3" xfId="19851"/>
    <cellStyle name="Akzent1 2 4" xfId="1984"/>
    <cellStyle name="Akzent1 3" xfId="3042"/>
    <cellStyle name="Akzent1 4" xfId="3043"/>
    <cellStyle name="Akzent2 2" xfId="71"/>
    <cellStyle name="Akzent2 2 2" xfId="17858"/>
    <cellStyle name="Akzent2 2 3" xfId="19852"/>
    <cellStyle name="Akzent2 2 4" xfId="1985"/>
    <cellStyle name="Akzent2 3" xfId="3044"/>
    <cellStyle name="Akzent2 4" xfId="3045"/>
    <cellStyle name="Akzent3 2" xfId="72"/>
    <cellStyle name="Akzent3 2 2" xfId="17859"/>
    <cellStyle name="Akzent3 2 3" xfId="19853"/>
    <cellStyle name="Akzent3 2 4" xfId="1986"/>
    <cellStyle name="Akzent3 3" xfId="3046"/>
    <cellStyle name="Akzent3 4" xfId="3047"/>
    <cellStyle name="Akzent4 2" xfId="73"/>
    <cellStyle name="Akzent4 2 2" xfId="17860"/>
    <cellStyle name="Akzent4 2 3" xfId="19854"/>
    <cellStyle name="Akzent4 2 4" xfId="1987"/>
    <cellStyle name="Akzent4 3" xfId="3048"/>
    <cellStyle name="Akzent4 4" xfId="3049"/>
    <cellStyle name="Akzent5 2" xfId="74"/>
    <cellStyle name="Akzent5 2 2" xfId="17861"/>
    <cellStyle name="Akzent5 2 3" xfId="19855"/>
    <cellStyle name="Akzent5 2 4" xfId="1988"/>
    <cellStyle name="Akzent5 3" xfId="3050"/>
    <cellStyle name="Akzent5 4" xfId="3051"/>
    <cellStyle name="Akzent6 2" xfId="75"/>
    <cellStyle name="Akzent6 2 2" xfId="17862"/>
    <cellStyle name="Akzent6 2 3" xfId="19856"/>
    <cellStyle name="Akzent6 2 4" xfId="1989"/>
    <cellStyle name="Akzent6 3" xfId="3052"/>
    <cellStyle name="Akzent6 4" xfId="3053"/>
    <cellStyle name="Ausgabe 2" xfId="76"/>
    <cellStyle name="Ausgabe 2 2" xfId="17863"/>
    <cellStyle name="Ausgabe 2 3" xfId="19857"/>
    <cellStyle name="Ausgabe 2 4" xfId="1990"/>
    <cellStyle name="Ausgabe 3" xfId="3054"/>
    <cellStyle name="Ausgabe 4" xfId="3055"/>
    <cellStyle name="Avant10" xfId="77"/>
    <cellStyle name="Bad" xfId="78"/>
    <cellStyle name="Berechnung 2" xfId="79"/>
    <cellStyle name="Berechnung 2 2" xfId="17864"/>
    <cellStyle name="Berechnung 2 3" xfId="19858"/>
    <cellStyle name="Berechnung 2 4" xfId="1991"/>
    <cellStyle name="Berechnung 3" xfId="3056"/>
    <cellStyle name="Berechnung 4" xfId="3057"/>
    <cellStyle name="bg" xfId="80"/>
    <cellStyle name="bg 2" xfId="1992"/>
    <cellStyle name="bg 2 2" xfId="6452"/>
    <cellStyle name="bg 2_Nord+West" xfId="17865"/>
    <cellStyle name="bg 3" xfId="17866"/>
    <cellStyle name="bg 3 2" xfId="17867"/>
    <cellStyle name="bg 4" xfId="17868"/>
    <cellStyle name="bg 5" xfId="17869"/>
    <cellStyle name="bg_Ifrs8-END-SE-Version" xfId="17870"/>
    <cellStyle name="Calculation" xfId="81"/>
    <cellStyle name="cgf10" xfId="82"/>
    <cellStyle name="cgfett#" xfId="83"/>
    <cellStyle name="Check Cell" xfId="84"/>
    <cellStyle name="Comma [0]_laroux" xfId="1993"/>
    <cellStyle name="Comma_ADEM$" xfId="1994"/>
    <cellStyle name="Currency [0]_laroux" xfId="1995"/>
    <cellStyle name="Currency_laroux" xfId="1996"/>
    <cellStyle name="date" xfId="1997"/>
    <cellStyle name="DontChange" xfId="1998"/>
    <cellStyle name="Dziesiętny 2" xfId="1999"/>
    <cellStyle name="E&amp;Y House" xfId="2000"/>
    <cellStyle name="Eingabe 2" xfId="85"/>
    <cellStyle name="Eingabe 2 2" xfId="17871"/>
    <cellStyle name="Eingabe 2 3" xfId="19859"/>
    <cellStyle name="Eingabe 2 4" xfId="2001"/>
    <cellStyle name="Eingabe 3" xfId="3058"/>
    <cellStyle name="Eingabe 4" xfId="3059"/>
    <cellStyle name="Ergebnis 2" xfId="86"/>
    <cellStyle name="Ergebnis 2 2" xfId="17872"/>
    <cellStyle name="Ergebnis 2 3" xfId="19860"/>
    <cellStyle name="Ergebnis 2 4" xfId="2002"/>
    <cellStyle name="Ergebnis 3" xfId="9"/>
    <cellStyle name="Ergebnis 4" xfId="3060"/>
    <cellStyle name="Erklärender Text 2" xfId="87"/>
    <cellStyle name="Erklärender Text 2 2" xfId="17873"/>
    <cellStyle name="Erklärender Text 2 3" xfId="19861"/>
    <cellStyle name="Erklärender Text 2 4" xfId="2003"/>
    <cellStyle name="Erklärender Text 3" xfId="3061"/>
    <cellStyle name="Erklärender Text 4" xfId="3062"/>
    <cellStyle name="Euro" xfId="88"/>
    <cellStyle name="Euro 2" xfId="2004"/>
    <cellStyle name="Euro 2 2" xfId="2005"/>
    <cellStyle name="Euro 2 2 2" xfId="6454"/>
    <cellStyle name="Euro 2 2_EGT-Überleitung SE -AG (201 (2" xfId="17874"/>
    <cellStyle name="Euro 2 3" xfId="6453"/>
    <cellStyle name="Euro 2_Ifrs8-END-SE-Version" xfId="17875"/>
    <cellStyle name="Euro 3" xfId="2006"/>
    <cellStyle name="Euro 3 2" xfId="6455"/>
    <cellStyle name="Euro 3 2 2" xfId="17876"/>
    <cellStyle name="Euro 3 2_EGT-Überleitung SE -AG (201 (2" xfId="17877"/>
    <cellStyle name="Euro 3 3" xfId="17878"/>
    <cellStyle name="Euro 3_Ifrs8-END-SE-Version" xfId="17879"/>
    <cellStyle name="Euro 4" xfId="17880"/>
    <cellStyle name="Euro 4 2" xfId="17881"/>
    <cellStyle name="Euro 4_EGT-Überleitung SE -AG (201 (2" xfId="17882"/>
    <cellStyle name="Euro 5" xfId="17883"/>
    <cellStyle name="Euro 6" xfId="17884"/>
    <cellStyle name="Euro_Ifrs8-END-SE-Version" xfId="17885"/>
    <cellStyle name="Explanatory Text" xfId="89"/>
    <cellStyle name="FormBk" xfId="2007"/>
    <cellStyle name="formel" xfId="90"/>
    <cellStyle name="gesper - Formatvorlage1" xfId="2008"/>
    <cellStyle name="gesperrt" xfId="91"/>
    <cellStyle name="gesperrt 2" xfId="2009"/>
    <cellStyle name="gesperrt 2 2" xfId="6456"/>
    <cellStyle name="gesperrt 2_Nord+West" xfId="17886"/>
    <cellStyle name="gesperrt 3" xfId="17887"/>
    <cellStyle name="gesperrt 3 2" xfId="17888"/>
    <cellStyle name="gesperrt 4" xfId="17889"/>
    <cellStyle name="gesperrt 5" xfId="17890"/>
    <cellStyle name="gesperrt_Ifrs8-END-SE-Version" xfId="17891"/>
    <cellStyle name="Good" xfId="92"/>
    <cellStyle name="Gut 2" xfId="93"/>
    <cellStyle name="Gut 2 2" xfId="17892"/>
    <cellStyle name="Gut 2 3" xfId="19862"/>
    <cellStyle name="Gut 2 4" xfId="2010"/>
    <cellStyle name="Gut 3" xfId="3063"/>
    <cellStyle name="Gut 4" xfId="3064"/>
    <cellStyle name="Hard no." xfId="94"/>
    <cellStyle name="Heading 1" xfId="95"/>
    <cellStyle name="Heading 2" xfId="96"/>
    <cellStyle name="Heading 3" xfId="97"/>
    <cellStyle name="Heading 4" xfId="98"/>
    <cellStyle name="Input" xfId="99"/>
    <cellStyle name="Komma 2" xfId="2"/>
    <cellStyle name="Komma 2 2" xfId="2011"/>
    <cellStyle name="Komma 2 2 2" xfId="6458"/>
    <cellStyle name="Komma 2 3" xfId="6457"/>
    <cellStyle name="Komma 3" xfId="100"/>
    <cellStyle name="Komma 3 2" xfId="6459"/>
    <cellStyle name="Komma 3 3" xfId="19831"/>
    <cellStyle name="Komma 3 4" xfId="2012"/>
    <cellStyle name="Komma 4" xfId="2013"/>
    <cellStyle name="Komma 4 2" xfId="6460"/>
    <cellStyle name="Komma 5" xfId="2014"/>
    <cellStyle name="Komma 5 2" xfId="6461"/>
    <cellStyle name="Komma 6" xfId="2015"/>
    <cellStyle name="Komma 6 2" xfId="6462"/>
    <cellStyle name="Komma 7" xfId="3579"/>
    <cellStyle name="Kontrolle" xfId="17893"/>
    <cellStyle name="Kopf einzelne" xfId="17894"/>
    <cellStyle name="Kopf einzelne 2" xfId="17895"/>
    <cellStyle name="Kopf erste" xfId="2016"/>
    <cellStyle name="Kopf erste 2" xfId="17896"/>
    <cellStyle name="Kopf letzte" xfId="2017"/>
    <cellStyle name="Kopf letzte 2" xfId="6463"/>
    <cellStyle name="Kopf letzte 2 2" xfId="17897"/>
    <cellStyle name="Kopf letzte 3" xfId="17898"/>
    <cellStyle name="Kopf letzte 3 2" xfId="17899"/>
    <cellStyle name="Kopf letzte 4" xfId="17900"/>
    <cellStyle name="Kopf letzte_EingabeHB1" xfId="17901"/>
    <cellStyle name="Kopf mittlere" xfId="17902"/>
    <cellStyle name="Kopf mittlere 2" xfId="17903"/>
    <cellStyle name="Kopf mittlere 2 2" xfId="17904"/>
    <cellStyle name="Kopf mittlere 3" xfId="17905"/>
    <cellStyle name="Kopf mittlere 3 2" xfId="17906"/>
    <cellStyle name="Kopf mittlere 4" xfId="17907"/>
    <cellStyle name="Kopf mittlere_EingabeHB1" xfId="17908"/>
    <cellStyle name="Linked Cell" xfId="101"/>
    <cellStyle name="Migliaia (0)" xfId="102"/>
    <cellStyle name="Migliaia (0) 2" xfId="2018"/>
    <cellStyle name="Migliaia (0) 2 2" xfId="6464"/>
    <cellStyle name="Migliaia (0) 3" xfId="2019"/>
    <cellStyle name="Migliaia (0) 3 2" xfId="6465"/>
    <cellStyle name="Milliers [0]_amortrss" xfId="2020"/>
    <cellStyle name="Milliers_amortrss" xfId="2021"/>
    <cellStyle name="Monétaire [0]_amortrss" xfId="2022"/>
    <cellStyle name="Monétaire_amortrss" xfId="2023"/>
    <cellStyle name="Neutral 2" xfId="103"/>
    <cellStyle name="Neutral 2 2" xfId="17909"/>
    <cellStyle name="Neutral 2 3" xfId="19863"/>
    <cellStyle name="Neutral 2 4" xfId="2024"/>
    <cellStyle name="Neutral 3" xfId="3065"/>
    <cellStyle name="Neutral 4" xfId="3066"/>
    <cellStyle name="nicht  - Formatvorlage2" xfId="2025"/>
    <cellStyle name="nicht gesperrt" xfId="104"/>
    <cellStyle name="nicht gesperrt 2" xfId="2026"/>
    <cellStyle name="nicht gesperrt 2 2" xfId="6466"/>
    <cellStyle name="nicht gesperrt 2_Nord+West" xfId="17910"/>
    <cellStyle name="Normal_0" xfId="2027"/>
    <cellStyle name="Normál_TÁRSAD1" xfId="149"/>
    <cellStyle name="normální_laroux" xfId="2028"/>
    <cellStyle name="Normalny 2" xfId="2029"/>
    <cellStyle name="Normalny 2 2" xfId="2030"/>
    <cellStyle name="Normalny 3" xfId="2031"/>
    <cellStyle name="Normalny_Anlage G_1" xfId="105"/>
    <cellStyle name="Note" xfId="106"/>
    <cellStyle name="Notes" xfId="2032"/>
    <cellStyle name="Notiz 2" xfId="107"/>
    <cellStyle name="Notiz 2 10" xfId="2034"/>
    <cellStyle name="Notiz 2 10 2" xfId="6468"/>
    <cellStyle name="Notiz 2 11" xfId="2035"/>
    <cellStyle name="Notiz 2 11 2" xfId="6469"/>
    <cellStyle name="Notiz 2 12" xfId="2036"/>
    <cellStyle name="Notiz 2 12 2" xfId="6470"/>
    <cellStyle name="Notiz 2 13" xfId="3067"/>
    <cellStyle name="Notiz 2 13 2" xfId="6471"/>
    <cellStyle name="Notiz 2 14" xfId="3068"/>
    <cellStyle name="Notiz 2 14 2" xfId="6472"/>
    <cellStyle name="Notiz 2 15" xfId="3069"/>
    <cellStyle name="Notiz 2 15 2" xfId="6473"/>
    <cellStyle name="Notiz 2 16" xfId="3070"/>
    <cellStyle name="Notiz 2 16 2" xfId="6474"/>
    <cellStyle name="Notiz 2 17" xfId="3492"/>
    <cellStyle name="Notiz 2 17 2" xfId="6475"/>
    <cellStyle name="Notiz 2 18" xfId="6467"/>
    <cellStyle name="Notiz 2 18 2" xfId="17911"/>
    <cellStyle name="Notiz 2 19" xfId="17912"/>
    <cellStyle name="Notiz 2 19 2" xfId="17913"/>
    <cellStyle name="Notiz 2 2" xfId="2037"/>
    <cellStyle name="Notiz 2 2 10" xfId="2038"/>
    <cellStyle name="Notiz 2 2 10 2" xfId="6477"/>
    <cellStyle name="Notiz 2 2 10 3" xfId="17914"/>
    <cellStyle name="Notiz 2 2 10 4" xfId="17915"/>
    <cellStyle name="Notiz 2 2 10 5" xfId="17916"/>
    <cellStyle name="Notiz 2 2 10 6" xfId="17917"/>
    <cellStyle name="Notiz 2 2 11" xfId="2039"/>
    <cellStyle name="Notiz 2 2 11 2" xfId="6478"/>
    <cellStyle name="Notiz 2 2 11 3" xfId="17918"/>
    <cellStyle name="Notiz 2 2 11 4" xfId="17919"/>
    <cellStyle name="Notiz 2 2 11 5" xfId="17920"/>
    <cellStyle name="Notiz 2 2 11 6" xfId="17921"/>
    <cellStyle name="Notiz 2 2 12" xfId="3071"/>
    <cellStyle name="Notiz 2 2 12 2" xfId="6479"/>
    <cellStyle name="Notiz 2 2 12 3" xfId="17922"/>
    <cellStyle name="Notiz 2 2 12 4" xfId="17923"/>
    <cellStyle name="Notiz 2 2 12 5" xfId="17924"/>
    <cellStyle name="Notiz 2 2 12 6" xfId="17925"/>
    <cellStyle name="Notiz 2 2 13" xfId="3072"/>
    <cellStyle name="Notiz 2 2 13 2" xfId="6480"/>
    <cellStyle name="Notiz 2 2 13 3" xfId="17926"/>
    <cellStyle name="Notiz 2 2 13 4" xfId="17927"/>
    <cellStyle name="Notiz 2 2 13 5" xfId="17928"/>
    <cellStyle name="Notiz 2 2 13 6" xfId="17929"/>
    <cellStyle name="Notiz 2 2 14" xfId="3073"/>
    <cellStyle name="Notiz 2 2 14 2" xfId="6481"/>
    <cellStyle name="Notiz 2 2 14 3" xfId="17930"/>
    <cellStyle name="Notiz 2 2 14 4" xfId="17931"/>
    <cellStyle name="Notiz 2 2 14 5" xfId="17932"/>
    <cellStyle name="Notiz 2 2 14 6" xfId="17933"/>
    <cellStyle name="Notiz 2 2 15" xfId="3074"/>
    <cellStyle name="Notiz 2 2 15 2" xfId="6482"/>
    <cellStyle name="Notiz 2 2 15 3" xfId="17934"/>
    <cellStyle name="Notiz 2 2 15 4" xfId="17935"/>
    <cellStyle name="Notiz 2 2 15 5" xfId="17936"/>
    <cellStyle name="Notiz 2 2 15 6" xfId="17937"/>
    <cellStyle name="Notiz 2 2 16" xfId="3493"/>
    <cellStyle name="Notiz 2 2 16 2" xfId="6483"/>
    <cellStyle name="Notiz 2 2 16 3" xfId="17938"/>
    <cellStyle name="Notiz 2 2 16 4" xfId="17939"/>
    <cellStyle name="Notiz 2 2 16 5" xfId="17940"/>
    <cellStyle name="Notiz 2 2 16 6" xfId="17941"/>
    <cellStyle name="Notiz 2 2 17" xfId="6476"/>
    <cellStyle name="Notiz 2 2 17 2" xfId="17942"/>
    <cellStyle name="Notiz 2 2 17 3" xfId="17943"/>
    <cellStyle name="Notiz 2 2 17 4" xfId="17944"/>
    <cellStyle name="Notiz 2 2 17 5" xfId="17945"/>
    <cellStyle name="Notiz 2 2 17 6" xfId="17946"/>
    <cellStyle name="Notiz 2 2 18" xfId="17947"/>
    <cellStyle name="Notiz 2 2 18 2" xfId="17948"/>
    <cellStyle name="Notiz 2 2 18 3" xfId="17949"/>
    <cellStyle name="Notiz 2 2 18 4" xfId="17950"/>
    <cellStyle name="Notiz 2 2 18 5" xfId="17951"/>
    <cellStyle name="Notiz 2 2 18 6" xfId="17952"/>
    <cellStyle name="Notiz 2 2 19" xfId="17953"/>
    <cellStyle name="Notiz 2 2 19 2" xfId="17954"/>
    <cellStyle name="Notiz 2 2 19 3" xfId="17955"/>
    <cellStyle name="Notiz 2 2 19 4" xfId="17956"/>
    <cellStyle name="Notiz 2 2 19 5" xfId="17957"/>
    <cellStyle name="Notiz 2 2 19 6" xfId="17958"/>
    <cellStyle name="Notiz 2 2 2" xfId="2040"/>
    <cellStyle name="Notiz 2 2 2 10" xfId="2041"/>
    <cellStyle name="Notiz 2 2 2 10 2" xfId="6485"/>
    <cellStyle name="Notiz 2 2 2 10 3" xfId="17959"/>
    <cellStyle name="Notiz 2 2 2 10 4" xfId="17960"/>
    <cellStyle name="Notiz 2 2 2 10 5" xfId="17961"/>
    <cellStyle name="Notiz 2 2 2 10 6" xfId="17962"/>
    <cellStyle name="Notiz 2 2 2 11" xfId="3075"/>
    <cellStyle name="Notiz 2 2 2 11 2" xfId="6486"/>
    <cellStyle name="Notiz 2 2 2 11 3" xfId="17963"/>
    <cellStyle name="Notiz 2 2 2 11 4" xfId="17964"/>
    <cellStyle name="Notiz 2 2 2 11 5" xfId="17965"/>
    <cellStyle name="Notiz 2 2 2 11 6" xfId="17966"/>
    <cellStyle name="Notiz 2 2 2 12" xfId="3076"/>
    <cellStyle name="Notiz 2 2 2 12 2" xfId="6487"/>
    <cellStyle name="Notiz 2 2 2 12 3" xfId="17967"/>
    <cellStyle name="Notiz 2 2 2 12 4" xfId="17968"/>
    <cellStyle name="Notiz 2 2 2 12 5" xfId="17969"/>
    <cellStyle name="Notiz 2 2 2 12 6" xfId="17970"/>
    <cellStyle name="Notiz 2 2 2 13" xfId="3077"/>
    <cellStyle name="Notiz 2 2 2 13 2" xfId="6488"/>
    <cellStyle name="Notiz 2 2 2 13 3" xfId="17971"/>
    <cellStyle name="Notiz 2 2 2 13 4" xfId="17972"/>
    <cellStyle name="Notiz 2 2 2 13 5" xfId="17973"/>
    <cellStyle name="Notiz 2 2 2 13 6" xfId="17974"/>
    <cellStyle name="Notiz 2 2 2 14" xfId="3494"/>
    <cellStyle name="Notiz 2 2 2 14 2" xfId="6489"/>
    <cellStyle name="Notiz 2 2 2 14 3" xfId="17975"/>
    <cellStyle name="Notiz 2 2 2 14 4" xfId="17976"/>
    <cellStyle name="Notiz 2 2 2 14 5" xfId="17977"/>
    <cellStyle name="Notiz 2 2 2 14 6" xfId="17978"/>
    <cellStyle name="Notiz 2 2 2 15" xfId="6484"/>
    <cellStyle name="Notiz 2 2 2 15 2" xfId="17979"/>
    <cellStyle name="Notiz 2 2 2 15 3" xfId="17980"/>
    <cellStyle name="Notiz 2 2 2 15 4" xfId="17981"/>
    <cellStyle name="Notiz 2 2 2 15 5" xfId="17982"/>
    <cellStyle name="Notiz 2 2 2 15 6" xfId="17983"/>
    <cellStyle name="Notiz 2 2 2 16" xfId="17984"/>
    <cellStyle name="Notiz 2 2 2 16 2" xfId="17985"/>
    <cellStyle name="Notiz 2 2 2 16 3" xfId="17986"/>
    <cellStyle name="Notiz 2 2 2 16 4" xfId="17987"/>
    <cellStyle name="Notiz 2 2 2 16 5" xfId="17988"/>
    <cellStyle name="Notiz 2 2 2 16 6" xfId="17989"/>
    <cellStyle name="Notiz 2 2 2 17" xfId="17990"/>
    <cellStyle name="Notiz 2 2 2 17 2" xfId="17991"/>
    <cellStyle name="Notiz 2 2 2 17 3" xfId="17992"/>
    <cellStyle name="Notiz 2 2 2 17 4" xfId="17993"/>
    <cellStyle name="Notiz 2 2 2 17 5" xfId="17994"/>
    <cellStyle name="Notiz 2 2 2 17 6" xfId="17995"/>
    <cellStyle name="Notiz 2 2 2 18" xfId="17996"/>
    <cellStyle name="Notiz 2 2 2 18 2" xfId="17997"/>
    <cellStyle name="Notiz 2 2 2 18 3" xfId="17998"/>
    <cellStyle name="Notiz 2 2 2 18 4" xfId="17999"/>
    <cellStyle name="Notiz 2 2 2 18 5" xfId="18000"/>
    <cellStyle name="Notiz 2 2 2 19" xfId="18001"/>
    <cellStyle name="Notiz 2 2 2 19 2" xfId="18002"/>
    <cellStyle name="Notiz 2 2 2 19 3" xfId="18003"/>
    <cellStyle name="Notiz 2 2 2 19 4" xfId="18004"/>
    <cellStyle name="Notiz 2 2 2 2" xfId="2042"/>
    <cellStyle name="Notiz 2 2 2 2 10" xfId="3495"/>
    <cellStyle name="Notiz 2 2 2 2 10 2" xfId="6491"/>
    <cellStyle name="Notiz 2 2 2 2 10 3" xfId="18005"/>
    <cellStyle name="Notiz 2 2 2 2 10 4" xfId="18006"/>
    <cellStyle name="Notiz 2 2 2 2 10 5" xfId="18007"/>
    <cellStyle name="Notiz 2 2 2 2 11" xfId="6490"/>
    <cellStyle name="Notiz 2 2 2 2 11 2" xfId="18008"/>
    <cellStyle name="Notiz 2 2 2 2 11 3" xfId="18009"/>
    <cellStyle name="Notiz 2 2 2 2 11 4" xfId="18010"/>
    <cellStyle name="Notiz 2 2 2 2 11 5" xfId="18011"/>
    <cellStyle name="Notiz 2 2 2 2 12" xfId="18012"/>
    <cellStyle name="Notiz 2 2 2 2 12 2" xfId="18013"/>
    <cellStyle name="Notiz 2 2 2 2 12 3" xfId="18014"/>
    <cellStyle name="Notiz 2 2 2 2 12 4" xfId="18015"/>
    <cellStyle name="Notiz 2 2 2 2 12 5" xfId="18016"/>
    <cellStyle name="Notiz 2 2 2 2 13" xfId="18017"/>
    <cellStyle name="Notiz 2 2 2 2 13 2" xfId="18018"/>
    <cellStyle name="Notiz 2 2 2 2 13 3" xfId="18019"/>
    <cellStyle name="Notiz 2 2 2 2 13 4" xfId="18020"/>
    <cellStyle name="Notiz 2 2 2 2 14" xfId="18021"/>
    <cellStyle name="Notiz 2 2 2 2 14 2" xfId="18022"/>
    <cellStyle name="Notiz 2 2 2 2 14 3" xfId="18023"/>
    <cellStyle name="Notiz 2 2 2 2 15" xfId="18024"/>
    <cellStyle name="Notiz 2 2 2 2 15 2" xfId="18025"/>
    <cellStyle name="Notiz 2 2 2 2 16" xfId="18026"/>
    <cellStyle name="Notiz 2 2 2 2 16 2" xfId="18027"/>
    <cellStyle name="Notiz 2 2 2 2 17" xfId="18028"/>
    <cellStyle name="Notiz 2 2 2 2 17 2" xfId="18029"/>
    <cellStyle name="Notiz 2 2 2 2 18" xfId="18030"/>
    <cellStyle name="Notiz 2 2 2 2 18 2" xfId="18031"/>
    <cellStyle name="Notiz 2 2 2 2 19" xfId="18032"/>
    <cellStyle name="Notiz 2 2 2 2 2" xfId="2043"/>
    <cellStyle name="Notiz 2 2 2 2 2 10" xfId="18033"/>
    <cellStyle name="Notiz 2 2 2 2 2 10 2" xfId="18034"/>
    <cellStyle name="Notiz 2 2 2 2 2 10 3" xfId="18035"/>
    <cellStyle name="Notiz 2 2 2 2 2 11" xfId="18036"/>
    <cellStyle name="Notiz 2 2 2 2 2 11 2" xfId="18037"/>
    <cellStyle name="Notiz 2 2 2 2 2 12" xfId="18038"/>
    <cellStyle name="Notiz 2 2 2 2 2 12 2" xfId="18039"/>
    <cellStyle name="Notiz 2 2 2 2 2 13" xfId="18040"/>
    <cellStyle name="Notiz 2 2 2 2 2 13 2" xfId="18041"/>
    <cellStyle name="Notiz 2 2 2 2 2 14" xfId="18042"/>
    <cellStyle name="Notiz 2 2 2 2 2 15" xfId="18043"/>
    <cellStyle name="Notiz 2 2 2 2 2 16" xfId="18044"/>
    <cellStyle name="Notiz 2 2 2 2 2 17" xfId="18045"/>
    <cellStyle name="Notiz 2 2 2 2 2 18" xfId="18046"/>
    <cellStyle name="Notiz 2 2 2 2 2 19" xfId="18047"/>
    <cellStyle name="Notiz 2 2 2 2 2 2" xfId="6492"/>
    <cellStyle name="Notiz 2 2 2 2 2 2 2" xfId="18048"/>
    <cellStyle name="Notiz 2 2 2 2 2 2 3" xfId="18049"/>
    <cellStyle name="Notiz 2 2 2 2 2 2 4" xfId="18050"/>
    <cellStyle name="Notiz 2 2 2 2 2 2 5" xfId="18051"/>
    <cellStyle name="Notiz 2 2 2 2 2 2 6" xfId="18052"/>
    <cellStyle name="Notiz 2 2 2 2 2 20" xfId="18053"/>
    <cellStyle name="Notiz 2 2 2 2 2 21" xfId="18054"/>
    <cellStyle name="Notiz 2 2 2 2 2 3" xfId="18055"/>
    <cellStyle name="Notiz 2 2 2 2 2 3 2" xfId="18056"/>
    <cellStyle name="Notiz 2 2 2 2 2 3 3" xfId="18057"/>
    <cellStyle name="Notiz 2 2 2 2 2 3 4" xfId="18058"/>
    <cellStyle name="Notiz 2 2 2 2 2 4" xfId="18059"/>
    <cellStyle name="Notiz 2 2 2 2 2 4 2" xfId="18060"/>
    <cellStyle name="Notiz 2 2 2 2 2 4 3" xfId="18061"/>
    <cellStyle name="Notiz 2 2 2 2 2 4 4" xfId="18062"/>
    <cellStyle name="Notiz 2 2 2 2 2 5" xfId="18063"/>
    <cellStyle name="Notiz 2 2 2 2 2 5 2" xfId="18064"/>
    <cellStyle name="Notiz 2 2 2 2 2 5 3" xfId="18065"/>
    <cellStyle name="Notiz 2 2 2 2 2 5 4" xfId="18066"/>
    <cellStyle name="Notiz 2 2 2 2 2 6" xfId="18067"/>
    <cellStyle name="Notiz 2 2 2 2 2 6 2" xfId="18068"/>
    <cellStyle name="Notiz 2 2 2 2 2 6 3" xfId="18069"/>
    <cellStyle name="Notiz 2 2 2 2 2 6 4" xfId="18070"/>
    <cellStyle name="Notiz 2 2 2 2 2 7" xfId="18071"/>
    <cellStyle name="Notiz 2 2 2 2 2 7 2" xfId="18072"/>
    <cellStyle name="Notiz 2 2 2 2 2 7 3" xfId="18073"/>
    <cellStyle name="Notiz 2 2 2 2 2 7 4" xfId="18074"/>
    <cellStyle name="Notiz 2 2 2 2 2 8" xfId="18075"/>
    <cellStyle name="Notiz 2 2 2 2 2 8 2" xfId="18076"/>
    <cellStyle name="Notiz 2 2 2 2 2 8 3" xfId="18077"/>
    <cellStyle name="Notiz 2 2 2 2 2 9" xfId="18078"/>
    <cellStyle name="Notiz 2 2 2 2 2 9 2" xfId="18079"/>
    <cellStyle name="Notiz 2 2 2 2 2 9 3" xfId="18080"/>
    <cellStyle name="Notiz 2 2 2 2 20" xfId="18081"/>
    <cellStyle name="Notiz 2 2 2 2 21" xfId="18082"/>
    <cellStyle name="Notiz 2 2 2 2 22" xfId="18083"/>
    <cellStyle name="Notiz 2 2 2 2 23" xfId="18084"/>
    <cellStyle name="Notiz 2 2 2 2 24" xfId="18085"/>
    <cellStyle name="Notiz 2 2 2 2 3" xfId="2044"/>
    <cellStyle name="Notiz 2 2 2 2 3 10" xfId="18086"/>
    <cellStyle name="Notiz 2 2 2 2 3 2" xfId="6493"/>
    <cellStyle name="Notiz 2 2 2 2 3 2 2" xfId="18087"/>
    <cellStyle name="Notiz 2 2 2 2 3 3" xfId="18088"/>
    <cellStyle name="Notiz 2 2 2 2 3 3 2" xfId="18089"/>
    <cellStyle name="Notiz 2 2 2 2 3 4" xfId="18090"/>
    <cellStyle name="Notiz 2 2 2 2 3 4 2" xfId="18091"/>
    <cellStyle name="Notiz 2 2 2 2 3 5" xfId="18092"/>
    <cellStyle name="Notiz 2 2 2 2 3 5 2" xfId="18093"/>
    <cellStyle name="Notiz 2 2 2 2 3 6" xfId="18094"/>
    <cellStyle name="Notiz 2 2 2 2 3 6 2" xfId="18095"/>
    <cellStyle name="Notiz 2 2 2 2 3 7" xfId="18096"/>
    <cellStyle name="Notiz 2 2 2 2 3 8" xfId="18097"/>
    <cellStyle name="Notiz 2 2 2 2 3 9" xfId="18098"/>
    <cellStyle name="Notiz 2 2 2 2 4" xfId="2045"/>
    <cellStyle name="Notiz 2 2 2 2 4 2" xfId="6494"/>
    <cellStyle name="Notiz 2 2 2 2 4 3" xfId="18099"/>
    <cellStyle name="Notiz 2 2 2 2 4 4" xfId="18100"/>
    <cellStyle name="Notiz 2 2 2 2 4 5" xfId="18101"/>
    <cellStyle name="Notiz 2 2 2 2 4 6" xfId="18102"/>
    <cellStyle name="Notiz 2 2 2 2 5" xfId="2046"/>
    <cellStyle name="Notiz 2 2 2 2 5 2" xfId="6495"/>
    <cellStyle name="Notiz 2 2 2 2 5 3" xfId="18103"/>
    <cellStyle name="Notiz 2 2 2 2 5 4" xfId="18104"/>
    <cellStyle name="Notiz 2 2 2 2 5 5" xfId="18105"/>
    <cellStyle name="Notiz 2 2 2 2 5 6" xfId="18106"/>
    <cellStyle name="Notiz 2 2 2 2 6" xfId="2047"/>
    <cellStyle name="Notiz 2 2 2 2 6 2" xfId="6496"/>
    <cellStyle name="Notiz 2 2 2 2 6 3" xfId="18107"/>
    <cellStyle name="Notiz 2 2 2 2 6 4" xfId="18108"/>
    <cellStyle name="Notiz 2 2 2 2 6 5" xfId="18109"/>
    <cellStyle name="Notiz 2 2 2 2 6 6" xfId="18110"/>
    <cellStyle name="Notiz 2 2 2 2 7" xfId="2048"/>
    <cellStyle name="Notiz 2 2 2 2 7 2" xfId="6497"/>
    <cellStyle name="Notiz 2 2 2 2 7 3" xfId="18111"/>
    <cellStyle name="Notiz 2 2 2 2 7 4" xfId="18112"/>
    <cellStyle name="Notiz 2 2 2 2 7 5" xfId="18113"/>
    <cellStyle name="Notiz 2 2 2 2 7 6" xfId="18114"/>
    <cellStyle name="Notiz 2 2 2 2 8" xfId="3078"/>
    <cellStyle name="Notiz 2 2 2 2 8 2" xfId="6498"/>
    <cellStyle name="Notiz 2 2 2 2 8 3" xfId="18115"/>
    <cellStyle name="Notiz 2 2 2 2 8 4" xfId="18116"/>
    <cellStyle name="Notiz 2 2 2 2 8 5" xfId="18117"/>
    <cellStyle name="Notiz 2 2 2 2 8 6" xfId="18118"/>
    <cellStyle name="Notiz 2 2 2 2 9" xfId="3079"/>
    <cellStyle name="Notiz 2 2 2 2 9 2" xfId="6499"/>
    <cellStyle name="Notiz 2 2 2 2 9 3" xfId="18119"/>
    <cellStyle name="Notiz 2 2 2 2 9 4" xfId="18120"/>
    <cellStyle name="Notiz 2 2 2 2 9 5" xfId="18121"/>
    <cellStyle name="Notiz 2 2 2 20" xfId="18122"/>
    <cellStyle name="Notiz 2 2 2 20 2" xfId="18123"/>
    <cellStyle name="Notiz 2 2 2 20 3" xfId="18124"/>
    <cellStyle name="Notiz 2 2 2 20 4" xfId="18125"/>
    <cellStyle name="Notiz 2 2 2 21" xfId="18126"/>
    <cellStyle name="Notiz 2 2 2 21 2" xfId="18127"/>
    <cellStyle name="Notiz 2 2 2 21 3" xfId="18128"/>
    <cellStyle name="Notiz 2 2 2 21 4" xfId="18129"/>
    <cellStyle name="Notiz 2 2 2 22" xfId="18130"/>
    <cellStyle name="Notiz 2 2 2 22 2" xfId="18131"/>
    <cellStyle name="Notiz 2 2 2 22 3" xfId="18132"/>
    <cellStyle name="Notiz 2 2 2 23" xfId="18133"/>
    <cellStyle name="Notiz 2 2 2 23 2" xfId="18134"/>
    <cellStyle name="Notiz 2 2 2 23 3" xfId="18135"/>
    <cellStyle name="Notiz 2 2 2 24" xfId="18136"/>
    <cellStyle name="Notiz 2 2 2 24 2" xfId="18137"/>
    <cellStyle name="Notiz 2 2 2 24 3" xfId="18138"/>
    <cellStyle name="Notiz 2 2 2 25" xfId="18139"/>
    <cellStyle name="Notiz 2 2 2 25 2" xfId="18140"/>
    <cellStyle name="Notiz 2 2 2 26" xfId="18141"/>
    <cellStyle name="Notiz 2 2 2 26 2" xfId="18142"/>
    <cellStyle name="Notiz 2 2 2 27" xfId="18143"/>
    <cellStyle name="Notiz 2 2 2 27 2" xfId="18144"/>
    <cellStyle name="Notiz 2 2 2 28" xfId="18145"/>
    <cellStyle name="Notiz 2 2 2 29" xfId="18146"/>
    <cellStyle name="Notiz 2 2 2 3" xfId="2049"/>
    <cellStyle name="Notiz 2 2 2 3 10" xfId="18147"/>
    <cellStyle name="Notiz 2 2 2 3 10 2" xfId="18148"/>
    <cellStyle name="Notiz 2 2 2 3 10 3" xfId="18149"/>
    <cellStyle name="Notiz 2 2 2 3 11" xfId="18150"/>
    <cellStyle name="Notiz 2 2 2 3 11 2" xfId="18151"/>
    <cellStyle name="Notiz 2 2 2 3 12" xfId="18152"/>
    <cellStyle name="Notiz 2 2 2 3 12 2" xfId="18153"/>
    <cellStyle name="Notiz 2 2 2 3 13" xfId="18154"/>
    <cellStyle name="Notiz 2 2 2 3 13 2" xfId="18155"/>
    <cellStyle name="Notiz 2 2 2 3 14" xfId="18156"/>
    <cellStyle name="Notiz 2 2 2 3 15" xfId="18157"/>
    <cellStyle name="Notiz 2 2 2 3 16" xfId="18158"/>
    <cellStyle name="Notiz 2 2 2 3 17" xfId="18159"/>
    <cellStyle name="Notiz 2 2 2 3 18" xfId="18160"/>
    <cellStyle name="Notiz 2 2 2 3 19" xfId="18161"/>
    <cellStyle name="Notiz 2 2 2 3 2" xfId="6500"/>
    <cellStyle name="Notiz 2 2 2 3 2 2" xfId="18162"/>
    <cellStyle name="Notiz 2 2 2 3 2 3" xfId="18163"/>
    <cellStyle name="Notiz 2 2 2 3 2 4" xfId="18164"/>
    <cellStyle name="Notiz 2 2 2 3 2 5" xfId="18165"/>
    <cellStyle name="Notiz 2 2 2 3 2 6" xfId="18166"/>
    <cellStyle name="Notiz 2 2 2 3 20" xfId="18167"/>
    <cellStyle name="Notiz 2 2 2 3 21" xfId="18168"/>
    <cellStyle name="Notiz 2 2 2 3 3" xfId="18169"/>
    <cellStyle name="Notiz 2 2 2 3 3 2" xfId="18170"/>
    <cellStyle name="Notiz 2 2 2 3 3 3" xfId="18171"/>
    <cellStyle name="Notiz 2 2 2 3 3 4" xfId="18172"/>
    <cellStyle name="Notiz 2 2 2 3 4" xfId="18173"/>
    <cellStyle name="Notiz 2 2 2 3 4 2" xfId="18174"/>
    <cellStyle name="Notiz 2 2 2 3 4 3" xfId="18175"/>
    <cellStyle name="Notiz 2 2 2 3 4 4" xfId="18176"/>
    <cellStyle name="Notiz 2 2 2 3 5" xfId="18177"/>
    <cellStyle name="Notiz 2 2 2 3 5 2" xfId="18178"/>
    <cellStyle name="Notiz 2 2 2 3 5 3" xfId="18179"/>
    <cellStyle name="Notiz 2 2 2 3 5 4" xfId="18180"/>
    <cellStyle name="Notiz 2 2 2 3 6" xfId="18181"/>
    <cellStyle name="Notiz 2 2 2 3 6 2" xfId="18182"/>
    <cellStyle name="Notiz 2 2 2 3 6 3" xfId="18183"/>
    <cellStyle name="Notiz 2 2 2 3 6 4" xfId="18184"/>
    <cellStyle name="Notiz 2 2 2 3 7" xfId="18185"/>
    <cellStyle name="Notiz 2 2 2 3 7 2" xfId="18186"/>
    <cellStyle name="Notiz 2 2 2 3 7 3" xfId="18187"/>
    <cellStyle name="Notiz 2 2 2 3 7 4" xfId="18188"/>
    <cellStyle name="Notiz 2 2 2 3 8" xfId="18189"/>
    <cellStyle name="Notiz 2 2 2 3 8 2" xfId="18190"/>
    <cellStyle name="Notiz 2 2 2 3 8 3" xfId="18191"/>
    <cellStyle name="Notiz 2 2 2 3 9" xfId="18192"/>
    <cellStyle name="Notiz 2 2 2 3 9 2" xfId="18193"/>
    <cellStyle name="Notiz 2 2 2 3 9 3" xfId="18194"/>
    <cellStyle name="Notiz 2 2 2 30" xfId="18195"/>
    <cellStyle name="Notiz 2 2 2 31" xfId="18196"/>
    <cellStyle name="Notiz 2 2 2 32" xfId="18197"/>
    <cellStyle name="Notiz 2 2 2 33" xfId="18198"/>
    <cellStyle name="Notiz 2 2 2 34" xfId="18199"/>
    <cellStyle name="Notiz 2 2 2 35" xfId="18200"/>
    <cellStyle name="Notiz 2 2 2 4" xfId="2050"/>
    <cellStyle name="Notiz 2 2 2 4 10" xfId="18201"/>
    <cellStyle name="Notiz 2 2 2 4 2" xfId="6501"/>
    <cellStyle name="Notiz 2 2 2 4 2 2" xfId="18202"/>
    <cellStyle name="Notiz 2 2 2 4 3" xfId="18203"/>
    <cellStyle name="Notiz 2 2 2 4 3 2" xfId="18204"/>
    <cellStyle name="Notiz 2 2 2 4 4" xfId="18205"/>
    <cellStyle name="Notiz 2 2 2 4 4 2" xfId="18206"/>
    <cellStyle name="Notiz 2 2 2 4 5" xfId="18207"/>
    <cellStyle name="Notiz 2 2 2 4 5 2" xfId="18208"/>
    <cellStyle name="Notiz 2 2 2 4 6" xfId="18209"/>
    <cellStyle name="Notiz 2 2 2 4 6 2" xfId="18210"/>
    <cellStyle name="Notiz 2 2 2 4 7" xfId="18211"/>
    <cellStyle name="Notiz 2 2 2 4 8" xfId="18212"/>
    <cellStyle name="Notiz 2 2 2 4 9" xfId="18213"/>
    <cellStyle name="Notiz 2 2 2 5" xfId="2051"/>
    <cellStyle name="Notiz 2 2 2 5 2" xfId="6502"/>
    <cellStyle name="Notiz 2 2 2 5 3" xfId="18214"/>
    <cellStyle name="Notiz 2 2 2 5 4" xfId="18215"/>
    <cellStyle name="Notiz 2 2 2 5 5" xfId="18216"/>
    <cellStyle name="Notiz 2 2 2 5 6" xfId="18217"/>
    <cellStyle name="Notiz 2 2 2 6" xfId="2052"/>
    <cellStyle name="Notiz 2 2 2 6 2" xfId="6503"/>
    <cellStyle name="Notiz 2 2 2 6 3" xfId="18218"/>
    <cellStyle name="Notiz 2 2 2 6 4" xfId="18219"/>
    <cellStyle name="Notiz 2 2 2 6 5" xfId="18220"/>
    <cellStyle name="Notiz 2 2 2 6 6" xfId="18221"/>
    <cellStyle name="Notiz 2 2 2 7" xfId="2053"/>
    <cellStyle name="Notiz 2 2 2 7 2" xfId="6504"/>
    <cellStyle name="Notiz 2 2 2 7 3" xfId="18222"/>
    <cellStyle name="Notiz 2 2 2 7 4" xfId="18223"/>
    <cellStyle name="Notiz 2 2 2 7 5" xfId="18224"/>
    <cellStyle name="Notiz 2 2 2 7 6" xfId="18225"/>
    <cellStyle name="Notiz 2 2 2 8" xfId="2054"/>
    <cellStyle name="Notiz 2 2 2 8 2" xfId="6505"/>
    <cellStyle name="Notiz 2 2 2 8 3" xfId="18226"/>
    <cellStyle name="Notiz 2 2 2 8 4" xfId="18227"/>
    <cellStyle name="Notiz 2 2 2 8 5" xfId="18228"/>
    <cellStyle name="Notiz 2 2 2 8 6" xfId="18229"/>
    <cellStyle name="Notiz 2 2 2 9" xfId="2055"/>
    <cellStyle name="Notiz 2 2 2 9 2" xfId="6506"/>
    <cellStyle name="Notiz 2 2 2 9 3" xfId="18230"/>
    <cellStyle name="Notiz 2 2 2 9 4" xfId="18231"/>
    <cellStyle name="Notiz 2 2 2 9 5" xfId="18232"/>
    <cellStyle name="Notiz 2 2 2 9 6" xfId="18233"/>
    <cellStyle name="Notiz 2 2 20" xfId="18234"/>
    <cellStyle name="Notiz 2 2 20 2" xfId="18235"/>
    <cellStyle name="Notiz 2 2 20 3" xfId="18236"/>
    <cellStyle name="Notiz 2 2 20 4" xfId="18237"/>
    <cellStyle name="Notiz 2 2 20 5" xfId="18238"/>
    <cellStyle name="Notiz 2 2 21" xfId="18239"/>
    <cellStyle name="Notiz 2 2 21 2" xfId="18240"/>
    <cellStyle name="Notiz 2 2 21 3" xfId="18241"/>
    <cellStyle name="Notiz 2 2 21 4" xfId="18242"/>
    <cellStyle name="Notiz 2 2 22" xfId="18243"/>
    <cellStyle name="Notiz 2 2 22 2" xfId="18244"/>
    <cellStyle name="Notiz 2 2 22 3" xfId="18245"/>
    <cellStyle name="Notiz 2 2 22 4" xfId="18246"/>
    <cellStyle name="Notiz 2 2 23" xfId="18247"/>
    <cellStyle name="Notiz 2 2 23 2" xfId="18248"/>
    <cellStyle name="Notiz 2 2 23 3" xfId="18249"/>
    <cellStyle name="Notiz 2 2 24" xfId="18250"/>
    <cellStyle name="Notiz 2 2 24 2" xfId="18251"/>
    <cellStyle name="Notiz 2 2 24 3" xfId="18252"/>
    <cellStyle name="Notiz 2 2 25" xfId="18253"/>
    <cellStyle name="Notiz 2 2 25 2" xfId="18254"/>
    <cellStyle name="Notiz 2 2 25 3" xfId="18255"/>
    <cellStyle name="Notiz 2 2 26" xfId="18256"/>
    <cellStyle name="Notiz 2 2 26 2" xfId="18257"/>
    <cellStyle name="Notiz 2 2 26 3" xfId="18258"/>
    <cellStyle name="Notiz 2 2 27" xfId="18259"/>
    <cellStyle name="Notiz 2 2 27 2" xfId="18260"/>
    <cellStyle name="Notiz 2 2 28" xfId="18261"/>
    <cellStyle name="Notiz 2 2 28 2" xfId="18262"/>
    <cellStyle name="Notiz 2 2 29" xfId="18263"/>
    <cellStyle name="Notiz 2 2 3" xfId="2056"/>
    <cellStyle name="Notiz 2 2 3 10" xfId="3496"/>
    <cellStyle name="Notiz 2 2 3 10 2" xfId="6508"/>
    <cellStyle name="Notiz 2 2 3 10 3" xfId="18264"/>
    <cellStyle name="Notiz 2 2 3 10 4" xfId="18265"/>
    <cellStyle name="Notiz 2 2 3 10 5" xfId="18266"/>
    <cellStyle name="Notiz 2 2 3 11" xfId="6507"/>
    <cellStyle name="Notiz 2 2 3 11 2" xfId="18267"/>
    <cellStyle name="Notiz 2 2 3 11 3" xfId="18268"/>
    <cellStyle name="Notiz 2 2 3 11 4" xfId="18269"/>
    <cellStyle name="Notiz 2 2 3 11 5" xfId="18270"/>
    <cellStyle name="Notiz 2 2 3 12" xfId="18271"/>
    <cellStyle name="Notiz 2 2 3 12 2" xfId="18272"/>
    <cellStyle name="Notiz 2 2 3 12 3" xfId="18273"/>
    <cellStyle name="Notiz 2 2 3 12 4" xfId="18274"/>
    <cellStyle name="Notiz 2 2 3 12 5" xfId="18275"/>
    <cellStyle name="Notiz 2 2 3 13" xfId="18276"/>
    <cellStyle name="Notiz 2 2 3 13 2" xfId="18277"/>
    <cellStyle name="Notiz 2 2 3 13 3" xfId="18278"/>
    <cellStyle name="Notiz 2 2 3 13 4" xfId="18279"/>
    <cellStyle name="Notiz 2 2 3 14" xfId="18280"/>
    <cellStyle name="Notiz 2 2 3 14 2" xfId="18281"/>
    <cellStyle name="Notiz 2 2 3 14 3" xfId="18282"/>
    <cellStyle name="Notiz 2 2 3 15" xfId="18283"/>
    <cellStyle name="Notiz 2 2 3 15 2" xfId="18284"/>
    <cellStyle name="Notiz 2 2 3 16" xfId="18285"/>
    <cellStyle name="Notiz 2 2 3 16 2" xfId="18286"/>
    <cellStyle name="Notiz 2 2 3 17" xfId="18287"/>
    <cellStyle name="Notiz 2 2 3 17 2" xfId="18288"/>
    <cellStyle name="Notiz 2 2 3 18" xfId="18289"/>
    <cellStyle name="Notiz 2 2 3 18 2" xfId="18290"/>
    <cellStyle name="Notiz 2 2 3 19" xfId="18291"/>
    <cellStyle name="Notiz 2 2 3 2" xfId="2057"/>
    <cellStyle name="Notiz 2 2 3 2 10" xfId="18292"/>
    <cellStyle name="Notiz 2 2 3 2 10 2" xfId="18293"/>
    <cellStyle name="Notiz 2 2 3 2 10 3" xfId="18294"/>
    <cellStyle name="Notiz 2 2 3 2 11" xfId="18295"/>
    <cellStyle name="Notiz 2 2 3 2 11 2" xfId="18296"/>
    <cellStyle name="Notiz 2 2 3 2 12" xfId="18297"/>
    <cellStyle name="Notiz 2 2 3 2 12 2" xfId="18298"/>
    <cellStyle name="Notiz 2 2 3 2 13" xfId="18299"/>
    <cellStyle name="Notiz 2 2 3 2 13 2" xfId="18300"/>
    <cellStyle name="Notiz 2 2 3 2 14" xfId="18301"/>
    <cellStyle name="Notiz 2 2 3 2 15" xfId="18302"/>
    <cellStyle name="Notiz 2 2 3 2 16" xfId="18303"/>
    <cellStyle name="Notiz 2 2 3 2 17" xfId="18304"/>
    <cellStyle name="Notiz 2 2 3 2 18" xfId="18305"/>
    <cellStyle name="Notiz 2 2 3 2 19" xfId="18306"/>
    <cellStyle name="Notiz 2 2 3 2 2" xfId="6509"/>
    <cellStyle name="Notiz 2 2 3 2 2 2" xfId="18307"/>
    <cellStyle name="Notiz 2 2 3 2 2 3" xfId="18308"/>
    <cellStyle name="Notiz 2 2 3 2 2 4" xfId="18309"/>
    <cellStyle name="Notiz 2 2 3 2 2 5" xfId="18310"/>
    <cellStyle name="Notiz 2 2 3 2 2 6" xfId="18311"/>
    <cellStyle name="Notiz 2 2 3 2 20" xfId="18312"/>
    <cellStyle name="Notiz 2 2 3 2 21" xfId="18313"/>
    <cellStyle name="Notiz 2 2 3 2 3" xfId="18314"/>
    <cellStyle name="Notiz 2 2 3 2 3 2" xfId="18315"/>
    <cellStyle name="Notiz 2 2 3 2 3 3" xfId="18316"/>
    <cellStyle name="Notiz 2 2 3 2 3 4" xfId="18317"/>
    <cellStyle name="Notiz 2 2 3 2 4" xfId="18318"/>
    <cellStyle name="Notiz 2 2 3 2 4 2" xfId="18319"/>
    <cellStyle name="Notiz 2 2 3 2 4 3" xfId="18320"/>
    <cellStyle name="Notiz 2 2 3 2 4 4" xfId="18321"/>
    <cellStyle name="Notiz 2 2 3 2 5" xfId="18322"/>
    <cellStyle name="Notiz 2 2 3 2 5 2" xfId="18323"/>
    <cellStyle name="Notiz 2 2 3 2 5 3" xfId="18324"/>
    <cellStyle name="Notiz 2 2 3 2 5 4" xfId="18325"/>
    <cellStyle name="Notiz 2 2 3 2 6" xfId="18326"/>
    <cellStyle name="Notiz 2 2 3 2 6 2" xfId="18327"/>
    <cellStyle name="Notiz 2 2 3 2 6 3" xfId="18328"/>
    <cellStyle name="Notiz 2 2 3 2 6 4" xfId="18329"/>
    <cellStyle name="Notiz 2 2 3 2 7" xfId="18330"/>
    <cellStyle name="Notiz 2 2 3 2 7 2" xfId="18331"/>
    <cellStyle name="Notiz 2 2 3 2 7 3" xfId="18332"/>
    <cellStyle name="Notiz 2 2 3 2 7 4" xfId="18333"/>
    <cellStyle name="Notiz 2 2 3 2 8" xfId="18334"/>
    <cellStyle name="Notiz 2 2 3 2 8 2" xfId="18335"/>
    <cellStyle name="Notiz 2 2 3 2 8 3" xfId="18336"/>
    <cellStyle name="Notiz 2 2 3 2 9" xfId="18337"/>
    <cellStyle name="Notiz 2 2 3 2 9 2" xfId="18338"/>
    <cellStyle name="Notiz 2 2 3 2 9 3" xfId="18339"/>
    <cellStyle name="Notiz 2 2 3 20" xfId="18340"/>
    <cellStyle name="Notiz 2 2 3 21" xfId="18341"/>
    <cellStyle name="Notiz 2 2 3 22" xfId="18342"/>
    <cellStyle name="Notiz 2 2 3 23" xfId="18343"/>
    <cellStyle name="Notiz 2 2 3 24" xfId="18344"/>
    <cellStyle name="Notiz 2 2 3 3" xfId="2058"/>
    <cellStyle name="Notiz 2 2 3 3 10" xfId="18345"/>
    <cellStyle name="Notiz 2 2 3 3 2" xfId="6510"/>
    <cellStyle name="Notiz 2 2 3 3 2 2" xfId="18346"/>
    <cellStyle name="Notiz 2 2 3 3 3" xfId="18347"/>
    <cellStyle name="Notiz 2 2 3 3 3 2" xfId="18348"/>
    <cellStyle name="Notiz 2 2 3 3 4" xfId="18349"/>
    <cellStyle name="Notiz 2 2 3 3 4 2" xfId="18350"/>
    <cellStyle name="Notiz 2 2 3 3 5" xfId="18351"/>
    <cellStyle name="Notiz 2 2 3 3 5 2" xfId="18352"/>
    <cellStyle name="Notiz 2 2 3 3 6" xfId="18353"/>
    <cellStyle name="Notiz 2 2 3 3 6 2" xfId="18354"/>
    <cellStyle name="Notiz 2 2 3 3 7" xfId="18355"/>
    <cellStyle name="Notiz 2 2 3 3 8" xfId="18356"/>
    <cellStyle name="Notiz 2 2 3 3 9" xfId="18357"/>
    <cellStyle name="Notiz 2 2 3 4" xfId="2059"/>
    <cellStyle name="Notiz 2 2 3 4 2" xfId="6511"/>
    <cellStyle name="Notiz 2 2 3 4 3" xfId="18358"/>
    <cellStyle name="Notiz 2 2 3 4 4" xfId="18359"/>
    <cellStyle name="Notiz 2 2 3 4 5" xfId="18360"/>
    <cellStyle name="Notiz 2 2 3 4 6" xfId="18361"/>
    <cellStyle name="Notiz 2 2 3 5" xfId="2060"/>
    <cellStyle name="Notiz 2 2 3 5 2" xfId="6512"/>
    <cellStyle name="Notiz 2 2 3 5 3" xfId="18362"/>
    <cellStyle name="Notiz 2 2 3 5 4" xfId="18363"/>
    <cellStyle name="Notiz 2 2 3 5 5" xfId="18364"/>
    <cellStyle name="Notiz 2 2 3 5 6" xfId="18365"/>
    <cellStyle name="Notiz 2 2 3 6" xfId="2061"/>
    <cellStyle name="Notiz 2 2 3 6 2" xfId="6513"/>
    <cellStyle name="Notiz 2 2 3 6 3" xfId="18366"/>
    <cellStyle name="Notiz 2 2 3 6 4" xfId="18367"/>
    <cellStyle name="Notiz 2 2 3 6 5" xfId="18368"/>
    <cellStyle name="Notiz 2 2 3 6 6" xfId="18369"/>
    <cellStyle name="Notiz 2 2 3 7" xfId="2062"/>
    <cellStyle name="Notiz 2 2 3 7 2" xfId="6514"/>
    <cellStyle name="Notiz 2 2 3 7 3" xfId="18370"/>
    <cellStyle name="Notiz 2 2 3 7 4" xfId="18371"/>
    <cellStyle name="Notiz 2 2 3 7 5" xfId="18372"/>
    <cellStyle name="Notiz 2 2 3 7 6" xfId="18373"/>
    <cellStyle name="Notiz 2 2 3 8" xfId="3080"/>
    <cellStyle name="Notiz 2 2 3 8 2" xfId="6515"/>
    <cellStyle name="Notiz 2 2 3 8 3" xfId="18374"/>
    <cellStyle name="Notiz 2 2 3 8 4" xfId="18375"/>
    <cellStyle name="Notiz 2 2 3 8 5" xfId="18376"/>
    <cellStyle name="Notiz 2 2 3 8 6" xfId="18377"/>
    <cellStyle name="Notiz 2 2 3 9" xfId="3081"/>
    <cellStyle name="Notiz 2 2 3 9 2" xfId="6516"/>
    <cellStyle name="Notiz 2 2 3 9 3" xfId="18378"/>
    <cellStyle name="Notiz 2 2 3 9 4" xfId="18379"/>
    <cellStyle name="Notiz 2 2 3 9 5" xfId="18380"/>
    <cellStyle name="Notiz 2 2 30" xfId="18381"/>
    <cellStyle name="Notiz 2 2 31" xfId="18382"/>
    <cellStyle name="Notiz 2 2 32" xfId="18383"/>
    <cellStyle name="Notiz 2 2 33" xfId="18384"/>
    <cellStyle name="Notiz 2 2 34" xfId="18385"/>
    <cellStyle name="Notiz 2 2 35" xfId="18386"/>
    <cellStyle name="Notiz 2 2 36" xfId="18387"/>
    <cellStyle name="Notiz 2 2 4" xfId="2063"/>
    <cellStyle name="Notiz 2 2 4 10" xfId="18388"/>
    <cellStyle name="Notiz 2 2 4 10 2" xfId="18389"/>
    <cellStyle name="Notiz 2 2 4 10 3" xfId="18390"/>
    <cellStyle name="Notiz 2 2 4 11" xfId="18391"/>
    <cellStyle name="Notiz 2 2 4 11 2" xfId="18392"/>
    <cellStyle name="Notiz 2 2 4 12" xfId="18393"/>
    <cellStyle name="Notiz 2 2 4 12 2" xfId="18394"/>
    <cellStyle name="Notiz 2 2 4 13" xfId="18395"/>
    <cellStyle name="Notiz 2 2 4 13 2" xfId="18396"/>
    <cellStyle name="Notiz 2 2 4 14" xfId="18397"/>
    <cellStyle name="Notiz 2 2 4 15" xfId="18398"/>
    <cellStyle name="Notiz 2 2 4 16" xfId="18399"/>
    <cellStyle name="Notiz 2 2 4 17" xfId="18400"/>
    <cellStyle name="Notiz 2 2 4 18" xfId="18401"/>
    <cellStyle name="Notiz 2 2 4 19" xfId="18402"/>
    <cellStyle name="Notiz 2 2 4 2" xfId="2064"/>
    <cellStyle name="Notiz 2 2 4 2 2" xfId="6518"/>
    <cellStyle name="Notiz 2 2 4 2 3" xfId="18403"/>
    <cellStyle name="Notiz 2 2 4 2 4" xfId="18404"/>
    <cellStyle name="Notiz 2 2 4 2 5" xfId="18405"/>
    <cellStyle name="Notiz 2 2 4 2 6" xfId="18406"/>
    <cellStyle name="Notiz 2 2 4 2 7" xfId="18407"/>
    <cellStyle name="Notiz 2 2 4 20" xfId="18408"/>
    <cellStyle name="Notiz 2 2 4 21" xfId="18409"/>
    <cellStyle name="Notiz 2 2 4 3" xfId="6517"/>
    <cellStyle name="Notiz 2 2 4 3 2" xfId="18410"/>
    <cellStyle name="Notiz 2 2 4 3 3" xfId="18411"/>
    <cellStyle name="Notiz 2 2 4 3 4" xfId="18412"/>
    <cellStyle name="Notiz 2 2 4 3 5" xfId="18413"/>
    <cellStyle name="Notiz 2 2 4 4" xfId="18414"/>
    <cellStyle name="Notiz 2 2 4 4 2" xfId="18415"/>
    <cellStyle name="Notiz 2 2 4 4 3" xfId="18416"/>
    <cellStyle name="Notiz 2 2 4 4 4" xfId="18417"/>
    <cellStyle name="Notiz 2 2 4 5" xfId="18418"/>
    <cellStyle name="Notiz 2 2 4 5 2" xfId="18419"/>
    <cellStyle name="Notiz 2 2 4 5 3" xfId="18420"/>
    <cellStyle name="Notiz 2 2 4 5 4" xfId="18421"/>
    <cellStyle name="Notiz 2 2 4 6" xfId="18422"/>
    <cellStyle name="Notiz 2 2 4 6 2" xfId="18423"/>
    <cellStyle name="Notiz 2 2 4 6 3" xfId="18424"/>
    <cellStyle name="Notiz 2 2 4 6 4" xfId="18425"/>
    <cellStyle name="Notiz 2 2 4 7" xfId="18426"/>
    <cellStyle name="Notiz 2 2 4 7 2" xfId="18427"/>
    <cellStyle name="Notiz 2 2 4 7 3" xfId="18428"/>
    <cellStyle name="Notiz 2 2 4 7 4" xfId="18429"/>
    <cellStyle name="Notiz 2 2 4 8" xfId="18430"/>
    <cellStyle name="Notiz 2 2 4 8 2" xfId="18431"/>
    <cellStyle name="Notiz 2 2 4 8 3" xfId="18432"/>
    <cellStyle name="Notiz 2 2 4 9" xfId="18433"/>
    <cellStyle name="Notiz 2 2 4 9 2" xfId="18434"/>
    <cellStyle name="Notiz 2 2 4 9 3" xfId="18435"/>
    <cellStyle name="Notiz 2 2 5" xfId="2065"/>
    <cellStyle name="Notiz 2 2 5 10" xfId="18436"/>
    <cellStyle name="Notiz 2 2 5 2" xfId="6519"/>
    <cellStyle name="Notiz 2 2 5 2 2" xfId="18437"/>
    <cellStyle name="Notiz 2 2 5 3" xfId="18438"/>
    <cellStyle name="Notiz 2 2 5 3 2" xfId="18439"/>
    <cellStyle name="Notiz 2 2 5 4" xfId="18440"/>
    <cellStyle name="Notiz 2 2 5 4 2" xfId="18441"/>
    <cellStyle name="Notiz 2 2 5 5" xfId="18442"/>
    <cellStyle name="Notiz 2 2 5 5 2" xfId="18443"/>
    <cellStyle name="Notiz 2 2 5 6" xfId="18444"/>
    <cellStyle name="Notiz 2 2 5 6 2" xfId="18445"/>
    <cellStyle name="Notiz 2 2 5 7" xfId="18446"/>
    <cellStyle name="Notiz 2 2 5 8" xfId="18447"/>
    <cellStyle name="Notiz 2 2 5 9" xfId="18448"/>
    <cellStyle name="Notiz 2 2 6" xfId="2066"/>
    <cellStyle name="Notiz 2 2 6 2" xfId="6520"/>
    <cellStyle name="Notiz 2 2 6 3" xfId="18449"/>
    <cellStyle name="Notiz 2 2 6 4" xfId="18450"/>
    <cellStyle name="Notiz 2 2 6 5" xfId="18451"/>
    <cellStyle name="Notiz 2 2 6 6" xfId="18452"/>
    <cellStyle name="Notiz 2 2 7" xfId="2067"/>
    <cellStyle name="Notiz 2 2 7 2" xfId="6521"/>
    <cellStyle name="Notiz 2 2 7 3" xfId="18453"/>
    <cellStyle name="Notiz 2 2 7 4" xfId="18454"/>
    <cellStyle name="Notiz 2 2 7 5" xfId="18455"/>
    <cellStyle name="Notiz 2 2 7 6" xfId="18456"/>
    <cellStyle name="Notiz 2 2 8" xfId="2068"/>
    <cellStyle name="Notiz 2 2 8 2" xfId="6522"/>
    <cellStyle name="Notiz 2 2 8 3" xfId="18457"/>
    <cellStyle name="Notiz 2 2 8 4" xfId="18458"/>
    <cellStyle name="Notiz 2 2 8 5" xfId="18459"/>
    <cellStyle name="Notiz 2 2 8 6" xfId="18460"/>
    <cellStyle name="Notiz 2 2 9" xfId="2069"/>
    <cellStyle name="Notiz 2 2 9 2" xfId="6523"/>
    <cellStyle name="Notiz 2 2 9 3" xfId="18461"/>
    <cellStyle name="Notiz 2 2 9 4" xfId="18462"/>
    <cellStyle name="Notiz 2 2 9 5" xfId="18463"/>
    <cellStyle name="Notiz 2 2 9 6" xfId="18464"/>
    <cellStyle name="Notiz 2 20" xfId="18465"/>
    <cellStyle name="Notiz 2 20 2" xfId="18466"/>
    <cellStyle name="Notiz 2 21" xfId="18467"/>
    <cellStyle name="Notiz 2 22" xfId="18468"/>
    <cellStyle name="Notiz 2 23" xfId="18469"/>
    <cellStyle name="Notiz 2 24" xfId="18470"/>
    <cellStyle name="Notiz 2 25" xfId="19864"/>
    <cellStyle name="Notiz 2 26" xfId="2033"/>
    <cellStyle name="Notiz 2 3" xfId="2070"/>
    <cellStyle name="Notiz 2 3 10" xfId="3082"/>
    <cellStyle name="Notiz 2 3 10 2" xfId="6525"/>
    <cellStyle name="Notiz 2 3 11" xfId="3083"/>
    <cellStyle name="Notiz 2 3 11 2" xfId="6526"/>
    <cellStyle name="Notiz 2 3 12" xfId="3084"/>
    <cellStyle name="Notiz 2 3 12 2" xfId="6527"/>
    <cellStyle name="Notiz 2 3 13" xfId="3085"/>
    <cellStyle name="Notiz 2 3 13 2" xfId="6528"/>
    <cellStyle name="Notiz 2 3 14" xfId="3497"/>
    <cellStyle name="Notiz 2 3 14 2" xfId="6529"/>
    <cellStyle name="Notiz 2 3 15" xfId="6524"/>
    <cellStyle name="Notiz 2 3 15 2" xfId="18471"/>
    <cellStyle name="Notiz 2 3 16" xfId="18472"/>
    <cellStyle name="Notiz 2 3 16 2" xfId="18473"/>
    <cellStyle name="Notiz 2 3 17" xfId="18474"/>
    <cellStyle name="Notiz 2 3 17 2" xfId="18475"/>
    <cellStyle name="Notiz 2 3 18" xfId="18476"/>
    <cellStyle name="Notiz 2 3 19" xfId="18477"/>
    <cellStyle name="Notiz 2 3 2" xfId="2071"/>
    <cellStyle name="Notiz 2 3 2 10" xfId="3498"/>
    <cellStyle name="Notiz 2 3 2 10 2" xfId="6531"/>
    <cellStyle name="Notiz 2 3 2 11" xfId="6530"/>
    <cellStyle name="Notiz 2 3 2 11 2" xfId="18478"/>
    <cellStyle name="Notiz 2 3 2 12" xfId="18479"/>
    <cellStyle name="Notiz 2 3 2 12 2" xfId="18480"/>
    <cellStyle name="Notiz 2 3 2 13" xfId="18481"/>
    <cellStyle name="Notiz 2 3 2 14" xfId="18482"/>
    <cellStyle name="Notiz 2 3 2 15" xfId="18483"/>
    <cellStyle name="Notiz 2 3 2 2" xfId="2072"/>
    <cellStyle name="Notiz 2 3 2 2 10" xfId="18484"/>
    <cellStyle name="Notiz 2 3 2 2 10 2" xfId="18485"/>
    <cellStyle name="Notiz 2 3 2 2 11" xfId="18486"/>
    <cellStyle name="Notiz 2 3 2 2 12" xfId="18487"/>
    <cellStyle name="Notiz 2 3 2 2 13" xfId="18488"/>
    <cellStyle name="Notiz 2 3 2 2 2" xfId="2073"/>
    <cellStyle name="Notiz 2 3 2 2 2 2" xfId="6533"/>
    <cellStyle name="Notiz 2 3 2 2 2 2 2" xfId="18489"/>
    <cellStyle name="Notiz 2 3 2 2 2 3" xfId="18490"/>
    <cellStyle name="Notiz 2 3 2 2 2 4" xfId="18491"/>
    <cellStyle name="Notiz 2 3 2 2 3" xfId="2074"/>
    <cellStyle name="Notiz 2 3 2 2 3 2" xfId="6534"/>
    <cellStyle name="Notiz 2 3 2 2 3 3" xfId="18492"/>
    <cellStyle name="Notiz 2 3 2 2 4" xfId="2075"/>
    <cellStyle name="Notiz 2 3 2 2 4 2" xfId="6535"/>
    <cellStyle name="Notiz 2 3 2 2 5" xfId="2076"/>
    <cellStyle name="Notiz 2 3 2 2 5 2" xfId="6536"/>
    <cellStyle name="Notiz 2 3 2 2 6" xfId="3086"/>
    <cellStyle name="Notiz 2 3 2 2 6 2" xfId="6537"/>
    <cellStyle name="Notiz 2 3 2 2 7" xfId="3087"/>
    <cellStyle name="Notiz 2 3 2 2 7 2" xfId="6538"/>
    <cellStyle name="Notiz 2 3 2 2 8" xfId="3499"/>
    <cellStyle name="Notiz 2 3 2 2 8 2" xfId="6539"/>
    <cellStyle name="Notiz 2 3 2 2 9" xfId="6532"/>
    <cellStyle name="Notiz 2 3 2 2 9 2" xfId="18493"/>
    <cellStyle name="Notiz 2 3 2 3" xfId="2077"/>
    <cellStyle name="Notiz 2 3 2 3 2" xfId="6540"/>
    <cellStyle name="Notiz 2 3 2 3 2 2" xfId="18494"/>
    <cellStyle name="Notiz 2 3 2 3 3" xfId="18495"/>
    <cellStyle name="Notiz 2 3 2 3 4" xfId="18496"/>
    <cellStyle name="Notiz 2 3 2 4" xfId="2078"/>
    <cellStyle name="Notiz 2 3 2 4 2" xfId="6541"/>
    <cellStyle name="Notiz 2 3 2 4 3" xfId="18497"/>
    <cellStyle name="Notiz 2 3 2 5" xfId="2079"/>
    <cellStyle name="Notiz 2 3 2 5 2" xfId="6542"/>
    <cellStyle name="Notiz 2 3 2 6" xfId="2080"/>
    <cellStyle name="Notiz 2 3 2 6 2" xfId="6543"/>
    <cellStyle name="Notiz 2 3 2 7" xfId="2081"/>
    <cellStyle name="Notiz 2 3 2 7 2" xfId="6544"/>
    <cellStyle name="Notiz 2 3 2 8" xfId="3088"/>
    <cellStyle name="Notiz 2 3 2 8 2" xfId="6545"/>
    <cellStyle name="Notiz 2 3 2 9" xfId="3089"/>
    <cellStyle name="Notiz 2 3 2 9 2" xfId="6546"/>
    <cellStyle name="Notiz 2 3 20" xfId="18498"/>
    <cellStyle name="Notiz 2 3 21" xfId="18499"/>
    <cellStyle name="Notiz 2 3 3" xfId="2082"/>
    <cellStyle name="Notiz 2 3 3 10" xfId="18500"/>
    <cellStyle name="Notiz 2 3 3 10 2" xfId="18501"/>
    <cellStyle name="Notiz 2 3 3 11" xfId="18502"/>
    <cellStyle name="Notiz 2 3 3 12" xfId="18503"/>
    <cellStyle name="Notiz 2 3 3 13" xfId="18504"/>
    <cellStyle name="Notiz 2 3 3 2" xfId="2083"/>
    <cellStyle name="Notiz 2 3 3 2 2" xfId="6548"/>
    <cellStyle name="Notiz 2 3 3 2 2 2" xfId="18505"/>
    <cellStyle name="Notiz 2 3 3 2 3" xfId="18506"/>
    <cellStyle name="Notiz 2 3 3 2 4" xfId="18507"/>
    <cellStyle name="Notiz 2 3 3 3" xfId="2084"/>
    <cellStyle name="Notiz 2 3 3 3 2" xfId="6549"/>
    <cellStyle name="Notiz 2 3 3 3 3" xfId="18508"/>
    <cellStyle name="Notiz 2 3 3 4" xfId="2085"/>
    <cellStyle name="Notiz 2 3 3 4 2" xfId="6550"/>
    <cellStyle name="Notiz 2 3 3 5" xfId="2086"/>
    <cellStyle name="Notiz 2 3 3 5 2" xfId="6551"/>
    <cellStyle name="Notiz 2 3 3 6" xfId="3090"/>
    <cellStyle name="Notiz 2 3 3 6 2" xfId="6552"/>
    <cellStyle name="Notiz 2 3 3 7" xfId="3091"/>
    <cellStyle name="Notiz 2 3 3 7 2" xfId="6553"/>
    <cellStyle name="Notiz 2 3 3 8" xfId="3500"/>
    <cellStyle name="Notiz 2 3 3 8 2" xfId="6554"/>
    <cellStyle name="Notiz 2 3 3 9" xfId="6547"/>
    <cellStyle name="Notiz 2 3 3 9 2" xfId="18509"/>
    <cellStyle name="Notiz 2 3 4" xfId="2087"/>
    <cellStyle name="Notiz 2 3 4 2" xfId="6555"/>
    <cellStyle name="Notiz 2 3 4 2 2" xfId="18510"/>
    <cellStyle name="Notiz 2 3 4 3" xfId="18511"/>
    <cellStyle name="Notiz 2 3 4 4" xfId="18512"/>
    <cellStyle name="Notiz 2 3 5" xfId="2088"/>
    <cellStyle name="Notiz 2 3 5 2" xfId="6556"/>
    <cellStyle name="Notiz 2 3 5 3" xfId="18513"/>
    <cellStyle name="Notiz 2 3 6" xfId="2089"/>
    <cellStyle name="Notiz 2 3 6 2" xfId="6557"/>
    <cellStyle name="Notiz 2 3 7" xfId="2090"/>
    <cellStyle name="Notiz 2 3 7 2" xfId="6558"/>
    <cellStyle name="Notiz 2 3 8" xfId="2091"/>
    <cellStyle name="Notiz 2 3 8 2" xfId="6559"/>
    <cellStyle name="Notiz 2 3 9" xfId="2092"/>
    <cellStyle name="Notiz 2 3 9 2" xfId="6560"/>
    <cellStyle name="Notiz 2 4" xfId="2093"/>
    <cellStyle name="Notiz 2 4 10" xfId="3501"/>
    <cellStyle name="Notiz 2 4 10 2" xfId="6562"/>
    <cellStyle name="Notiz 2 4 11" xfId="6561"/>
    <cellStyle name="Notiz 2 4 11 2" xfId="18514"/>
    <cellStyle name="Notiz 2 4 12" xfId="18515"/>
    <cellStyle name="Notiz 2 4 12 2" xfId="18516"/>
    <cellStyle name="Notiz 2 4 13" xfId="18517"/>
    <cellStyle name="Notiz 2 4 14" xfId="18518"/>
    <cellStyle name="Notiz 2 4 15" xfId="18519"/>
    <cellStyle name="Notiz 2 4 2" xfId="2094"/>
    <cellStyle name="Notiz 2 4 2 10" xfId="18520"/>
    <cellStyle name="Notiz 2 4 2 10 2" xfId="18521"/>
    <cellStyle name="Notiz 2 4 2 11" xfId="18522"/>
    <cellStyle name="Notiz 2 4 2 12" xfId="18523"/>
    <cellStyle name="Notiz 2 4 2 13" xfId="18524"/>
    <cellStyle name="Notiz 2 4 2 2" xfId="2095"/>
    <cellStyle name="Notiz 2 4 2 2 2" xfId="6564"/>
    <cellStyle name="Notiz 2 4 2 2 2 2" xfId="18525"/>
    <cellStyle name="Notiz 2 4 2 2 3" xfId="18526"/>
    <cellStyle name="Notiz 2 4 2 2 4" xfId="18527"/>
    <cellStyle name="Notiz 2 4 2 3" xfId="2096"/>
    <cellStyle name="Notiz 2 4 2 3 2" xfId="6565"/>
    <cellStyle name="Notiz 2 4 2 3 3" xfId="18528"/>
    <cellStyle name="Notiz 2 4 2 4" xfId="2097"/>
    <cellStyle name="Notiz 2 4 2 4 2" xfId="6566"/>
    <cellStyle name="Notiz 2 4 2 5" xfId="2098"/>
    <cellStyle name="Notiz 2 4 2 5 2" xfId="6567"/>
    <cellStyle name="Notiz 2 4 2 6" xfId="3092"/>
    <cellStyle name="Notiz 2 4 2 6 2" xfId="6568"/>
    <cellStyle name="Notiz 2 4 2 7" xfId="3093"/>
    <cellStyle name="Notiz 2 4 2 7 2" xfId="6569"/>
    <cellStyle name="Notiz 2 4 2 8" xfId="3502"/>
    <cellStyle name="Notiz 2 4 2 8 2" xfId="6570"/>
    <cellStyle name="Notiz 2 4 2 9" xfId="6563"/>
    <cellStyle name="Notiz 2 4 2 9 2" xfId="18529"/>
    <cellStyle name="Notiz 2 4 3" xfId="2099"/>
    <cellStyle name="Notiz 2 4 3 2" xfId="6571"/>
    <cellStyle name="Notiz 2 4 3 2 2" xfId="18530"/>
    <cellStyle name="Notiz 2 4 3 3" xfId="18531"/>
    <cellStyle name="Notiz 2 4 3 4" xfId="18532"/>
    <cellStyle name="Notiz 2 4 4" xfId="2100"/>
    <cellStyle name="Notiz 2 4 4 2" xfId="6572"/>
    <cellStyle name="Notiz 2 4 4 3" xfId="18533"/>
    <cellStyle name="Notiz 2 4 5" xfId="2101"/>
    <cellStyle name="Notiz 2 4 5 2" xfId="6573"/>
    <cellStyle name="Notiz 2 4 6" xfId="2102"/>
    <cellStyle name="Notiz 2 4 6 2" xfId="6574"/>
    <cellStyle name="Notiz 2 4 7" xfId="2103"/>
    <cellStyle name="Notiz 2 4 7 2" xfId="6575"/>
    <cellStyle name="Notiz 2 4 8" xfId="3094"/>
    <cellStyle name="Notiz 2 4 8 2" xfId="6576"/>
    <cellStyle name="Notiz 2 4 9" xfId="3095"/>
    <cellStyle name="Notiz 2 4 9 2" xfId="6577"/>
    <cellStyle name="Notiz 2 5" xfId="2104"/>
    <cellStyle name="Notiz 2 5 10" xfId="6578"/>
    <cellStyle name="Notiz 2 5 10 2" xfId="18534"/>
    <cellStyle name="Notiz 2 5 11" xfId="18535"/>
    <cellStyle name="Notiz 2 5 11 2" xfId="18536"/>
    <cellStyle name="Notiz 2 5 12" xfId="18537"/>
    <cellStyle name="Notiz 2 5 13" xfId="18538"/>
    <cellStyle name="Notiz 2 5 14" xfId="18539"/>
    <cellStyle name="Notiz 2 5 2" xfId="2105"/>
    <cellStyle name="Notiz 2 5 2 2" xfId="6579"/>
    <cellStyle name="Notiz 2 5 2 2 2" xfId="18540"/>
    <cellStyle name="Notiz 2 5 2 3" xfId="18541"/>
    <cellStyle name="Notiz 2 5 2 4" xfId="18542"/>
    <cellStyle name="Notiz 2 5 3" xfId="2106"/>
    <cellStyle name="Notiz 2 5 3 2" xfId="6580"/>
    <cellStyle name="Notiz 2 5 3 3" xfId="18543"/>
    <cellStyle name="Notiz 2 5 4" xfId="2107"/>
    <cellStyle name="Notiz 2 5 4 2" xfId="6581"/>
    <cellStyle name="Notiz 2 5 5" xfId="2108"/>
    <cellStyle name="Notiz 2 5 5 2" xfId="6582"/>
    <cellStyle name="Notiz 2 5 6" xfId="2109"/>
    <cellStyle name="Notiz 2 5 6 2" xfId="6583"/>
    <cellStyle name="Notiz 2 5 7" xfId="3096"/>
    <cellStyle name="Notiz 2 5 7 2" xfId="6584"/>
    <cellStyle name="Notiz 2 5 8" xfId="3097"/>
    <cellStyle name="Notiz 2 5 8 2" xfId="6585"/>
    <cellStyle name="Notiz 2 5 9" xfId="3503"/>
    <cellStyle name="Notiz 2 5 9 2" xfId="6586"/>
    <cellStyle name="Notiz 2 6" xfId="2110"/>
    <cellStyle name="Notiz 2 6 2" xfId="6587"/>
    <cellStyle name="Notiz 2 6 2 2" xfId="18544"/>
    <cellStyle name="Notiz 2 6 3" xfId="18545"/>
    <cellStyle name="Notiz 2 6 4" xfId="18546"/>
    <cellStyle name="Notiz 2 7" xfId="2111"/>
    <cellStyle name="Notiz 2 7 2" xfId="6588"/>
    <cellStyle name="Notiz 2 7 3" xfId="18547"/>
    <cellStyle name="Notiz 2 8" xfId="2112"/>
    <cellStyle name="Notiz 2 8 2" xfId="6589"/>
    <cellStyle name="Notiz 2 9" xfId="2113"/>
    <cellStyle name="Notiz 2 9 2" xfId="6590"/>
    <cellStyle name="Notiz 3" xfId="2114"/>
    <cellStyle name="Notiz 3 10" xfId="2115"/>
    <cellStyle name="Notiz 3 10 2" xfId="6592"/>
    <cellStyle name="Notiz 3 10 3" xfId="18548"/>
    <cellStyle name="Notiz 3 10 4" xfId="18549"/>
    <cellStyle name="Notiz 3 10 5" xfId="18550"/>
    <cellStyle name="Notiz 3 11" xfId="2116"/>
    <cellStyle name="Notiz 3 11 2" xfId="6593"/>
    <cellStyle name="Notiz 3 11 3" xfId="18551"/>
    <cellStyle name="Notiz 3 11 4" xfId="18552"/>
    <cellStyle name="Notiz 3 11 5" xfId="18553"/>
    <cellStyle name="Notiz 3 12" xfId="2117"/>
    <cellStyle name="Notiz 3 12 2" xfId="6594"/>
    <cellStyle name="Notiz 3 12 3" xfId="18554"/>
    <cellStyle name="Notiz 3 12 4" xfId="18555"/>
    <cellStyle name="Notiz 3 12 5" xfId="18556"/>
    <cellStyle name="Notiz 3 13" xfId="3098"/>
    <cellStyle name="Notiz 3 13 2" xfId="6595"/>
    <cellStyle name="Notiz 3 13 3" xfId="18557"/>
    <cellStyle name="Notiz 3 13 4" xfId="18558"/>
    <cellStyle name="Notiz 3 14" xfId="3099"/>
    <cellStyle name="Notiz 3 14 2" xfId="6596"/>
    <cellStyle name="Notiz 3 14 3" xfId="18559"/>
    <cellStyle name="Notiz 3 15" xfId="3100"/>
    <cellStyle name="Notiz 3 15 2" xfId="6597"/>
    <cellStyle name="Notiz 3 15 3" xfId="18560"/>
    <cellStyle name="Notiz 3 16" xfId="3101"/>
    <cellStyle name="Notiz 3 16 2" xfId="6598"/>
    <cellStyle name="Notiz 3 16 3" xfId="18561"/>
    <cellStyle name="Notiz 3 17" xfId="3504"/>
    <cellStyle name="Notiz 3 17 2" xfId="6599"/>
    <cellStyle name="Notiz 3 17 3" xfId="18562"/>
    <cellStyle name="Notiz 3 18" xfId="6591"/>
    <cellStyle name="Notiz 3 18 2" xfId="18563"/>
    <cellStyle name="Notiz 3 18 3" xfId="18564"/>
    <cellStyle name="Notiz 3 19" xfId="18565"/>
    <cellStyle name="Notiz 3 19 2" xfId="18566"/>
    <cellStyle name="Notiz 3 19 3" xfId="18567"/>
    <cellStyle name="Notiz 3 2" xfId="2118"/>
    <cellStyle name="Notiz 3 2 10" xfId="3102"/>
    <cellStyle name="Notiz 3 2 10 2" xfId="6601"/>
    <cellStyle name="Notiz 3 2 10 3" xfId="18568"/>
    <cellStyle name="Notiz 3 2 10 4" xfId="18569"/>
    <cellStyle name="Notiz 3 2 10 5" xfId="18570"/>
    <cellStyle name="Notiz 3 2 11" xfId="3103"/>
    <cellStyle name="Notiz 3 2 11 2" xfId="6602"/>
    <cellStyle name="Notiz 3 2 11 3" xfId="18571"/>
    <cellStyle name="Notiz 3 2 11 4" xfId="18572"/>
    <cellStyle name="Notiz 3 2 12" xfId="3104"/>
    <cellStyle name="Notiz 3 2 12 2" xfId="6603"/>
    <cellStyle name="Notiz 3 2 12 3" xfId="18573"/>
    <cellStyle name="Notiz 3 2 13" xfId="3105"/>
    <cellStyle name="Notiz 3 2 13 2" xfId="6604"/>
    <cellStyle name="Notiz 3 2 13 3" xfId="18574"/>
    <cellStyle name="Notiz 3 2 14" xfId="3505"/>
    <cellStyle name="Notiz 3 2 14 2" xfId="6605"/>
    <cellStyle name="Notiz 3 2 14 3" xfId="18575"/>
    <cellStyle name="Notiz 3 2 15" xfId="6600"/>
    <cellStyle name="Notiz 3 2 15 2" xfId="18576"/>
    <cellStyle name="Notiz 3 2 15 3" xfId="18577"/>
    <cellStyle name="Notiz 3 2 16" xfId="18578"/>
    <cellStyle name="Notiz 3 2 16 2" xfId="18579"/>
    <cellStyle name="Notiz 3 2 16 3" xfId="18580"/>
    <cellStyle name="Notiz 3 2 17" xfId="18581"/>
    <cellStyle name="Notiz 3 2 17 2" xfId="18582"/>
    <cellStyle name="Notiz 3 2 17 3" xfId="18583"/>
    <cellStyle name="Notiz 3 2 18" xfId="18584"/>
    <cellStyle name="Notiz 3 2 18 2" xfId="18585"/>
    <cellStyle name="Notiz 3 2 19" xfId="18586"/>
    <cellStyle name="Notiz 3 2 19 2" xfId="18587"/>
    <cellStyle name="Notiz 3 2 2" xfId="2119"/>
    <cellStyle name="Notiz 3 2 2 10" xfId="3106"/>
    <cellStyle name="Notiz 3 2 2 10 2" xfId="6607"/>
    <cellStyle name="Notiz 3 2 2 11" xfId="3506"/>
    <cellStyle name="Notiz 3 2 2 11 2" xfId="6608"/>
    <cellStyle name="Notiz 3 2 2 12" xfId="6606"/>
    <cellStyle name="Notiz 3 2 2 12 2" xfId="18588"/>
    <cellStyle name="Notiz 3 2 2 13" xfId="18589"/>
    <cellStyle name="Notiz 3 2 2 13 2" xfId="18590"/>
    <cellStyle name="Notiz 3 2 2 14" xfId="18591"/>
    <cellStyle name="Notiz 3 2 2 14 2" xfId="18592"/>
    <cellStyle name="Notiz 3 2 2 15" xfId="18593"/>
    <cellStyle name="Notiz 3 2 2 16" xfId="18594"/>
    <cellStyle name="Notiz 3 2 2 17" xfId="18595"/>
    <cellStyle name="Notiz 3 2 2 18" xfId="18596"/>
    <cellStyle name="Notiz 3 2 2 19" xfId="18597"/>
    <cellStyle name="Notiz 3 2 2 2" xfId="2120"/>
    <cellStyle name="Notiz 3 2 2 2 10" xfId="18598"/>
    <cellStyle name="Notiz 3 2 2 2 10 2" xfId="18599"/>
    <cellStyle name="Notiz 3 2 2 2 11" xfId="18600"/>
    <cellStyle name="Notiz 3 2 2 2 12" xfId="18601"/>
    <cellStyle name="Notiz 3 2 2 2 13" xfId="18602"/>
    <cellStyle name="Notiz 3 2 2 2 2" xfId="2121"/>
    <cellStyle name="Notiz 3 2 2 2 2 2" xfId="6610"/>
    <cellStyle name="Notiz 3 2 2 2 2 2 2" xfId="18603"/>
    <cellStyle name="Notiz 3 2 2 2 2 3" xfId="18604"/>
    <cellStyle name="Notiz 3 2 2 2 2 4" xfId="18605"/>
    <cellStyle name="Notiz 3 2 2 2 3" xfId="2122"/>
    <cellStyle name="Notiz 3 2 2 2 3 2" xfId="6611"/>
    <cellStyle name="Notiz 3 2 2 2 3 3" xfId="18606"/>
    <cellStyle name="Notiz 3 2 2 2 4" xfId="2123"/>
    <cellStyle name="Notiz 3 2 2 2 4 2" xfId="6612"/>
    <cellStyle name="Notiz 3 2 2 2 5" xfId="2124"/>
    <cellStyle name="Notiz 3 2 2 2 5 2" xfId="6613"/>
    <cellStyle name="Notiz 3 2 2 2 6" xfId="3107"/>
    <cellStyle name="Notiz 3 2 2 2 6 2" xfId="6614"/>
    <cellStyle name="Notiz 3 2 2 2 7" xfId="3108"/>
    <cellStyle name="Notiz 3 2 2 2 7 2" xfId="6615"/>
    <cellStyle name="Notiz 3 2 2 2 8" xfId="3507"/>
    <cellStyle name="Notiz 3 2 2 2 8 2" xfId="6616"/>
    <cellStyle name="Notiz 3 2 2 2 9" xfId="6609"/>
    <cellStyle name="Notiz 3 2 2 2 9 2" xfId="18607"/>
    <cellStyle name="Notiz 3 2 2 20" xfId="18608"/>
    <cellStyle name="Notiz 3 2 2 21" xfId="18609"/>
    <cellStyle name="Notiz 3 2 2 3" xfId="2125"/>
    <cellStyle name="Notiz 3 2 2 3 2" xfId="6617"/>
    <cellStyle name="Notiz 3 2 2 3 2 2" xfId="18610"/>
    <cellStyle name="Notiz 3 2 2 3 3" xfId="18611"/>
    <cellStyle name="Notiz 3 2 2 3 4" xfId="18612"/>
    <cellStyle name="Notiz 3 2 2 4" xfId="2126"/>
    <cellStyle name="Notiz 3 2 2 4 2" xfId="6618"/>
    <cellStyle name="Notiz 3 2 2 4 3" xfId="18613"/>
    <cellStyle name="Notiz 3 2 2 5" xfId="2127"/>
    <cellStyle name="Notiz 3 2 2 5 2" xfId="6619"/>
    <cellStyle name="Notiz 3 2 2 6" xfId="2128"/>
    <cellStyle name="Notiz 3 2 2 6 2" xfId="6620"/>
    <cellStyle name="Notiz 3 2 2 7" xfId="2129"/>
    <cellStyle name="Notiz 3 2 2 7 2" xfId="6621"/>
    <cellStyle name="Notiz 3 2 2 8" xfId="3109"/>
    <cellStyle name="Notiz 3 2 2 8 2" xfId="6622"/>
    <cellStyle name="Notiz 3 2 2 9" xfId="3110"/>
    <cellStyle name="Notiz 3 2 2 9 2" xfId="6623"/>
    <cellStyle name="Notiz 3 2 20" xfId="18614"/>
    <cellStyle name="Notiz 3 2 20 2" xfId="18615"/>
    <cellStyle name="Notiz 3 2 21" xfId="18616"/>
    <cellStyle name="Notiz 3 2 22" xfId="18617"/>
    <cellStyle name="Notiz 3 2 23" xfId="18618"/>
    <cellStyle name="Notiz 3 2 24" xfId="18619"/>
    <cellStyle name="Notiz 3 2 25" xfId="18620"/>
    <cellStyle name="Notiz 3 2 3" xfId="2130"/>
    <cellStyle name="Notiz 3 2 3 10" xfId="18621"/>
    <cellStyle name="Notiz 3 2 3 10 2" xfId="18622"/>
    <cellStyle name="Notiz 3 2 3 11" xfId="18623"/>
    <cellStyle name="Notiz 3 2 3 12" xfId="18624"/>
    <cellStyle name="Notiz 3 2 3 13" xfId="18625"/>
    <cellStyle name="Notiz 3 2 3 14" xfId="18626"/>
    <cellStyle name="Notiz 3 2 3 15" xfId="18627"/>
    <cellStyle name="Notiz 3 2 3 16" xfId="18628"/>
    <cellStyle name="Notiz 3 2 3 17" xfId="18629"/>
    <cellStyle name="Notiz 3 2 3 2" xfId="2131"/>
    <cellStyle name="Notiz 3 2 3 2 2" xfId="6625"/>
    <cellStyle name="Notiz 3 2 3 2 2 2" xfId="18630"/>
    <cellStyle name="Notiz 3 2 3 2 3" xfId="18631"/>
    <cellStyle name="Notiz 3 2 3 2 4" xfId="18632"/>
    <cellStyle name="Notiz 3 2 3 3" xfId="2132"/>
    <cellStyle name="Notiz 3 2 3 3 2" xfId="6626"/>
    <cellStyle name="Notiz 3 2 3 3 3" xfId="18633"/>
    <cellStyle name="Notiz 3 2 3 4" xfId="2133"/>
    <cellStyle name="Notiz 3 2 3 4 2" xfId="6627"/>
    <cellStyle name="Notiz 3 2 3 5" xfId="2134"/>
    <cellStyle name="Notiz 3 2 3 5 2" xfId="6628"/>
    <cellStyle name="Notiz 3 2 3 6" xfId="3111"/>
    <cellStyle name="Notiz 3 2 3 6 2" xfId="6629"/>
    <cellStyle name="Notiz 3 2 3 7" xfId="3112"/>
    <cellStyle name="Notiz 3 2 3 7 2" xfId="6630"/>
    <cellStyle name="Notiz 3 2 3 8" xfId="3508"/>
    <cellStyle name="Notiz 3 2 3 8 2" xfId="6631"/>
    <cellStyle name="Notiz 3 2 3 9" xfId="6624"/>
    <cellStyle name="Notiz 3 2 3 9 2" xfId="18634"/>
    <cellStyle name="Notiz 3 2 4" xfId="2135"/>
    <cellStyle name="Notiz 3 2 4 2" xfId="6632"/>
    <cellStyle name="Notiz 3 2 4 2 2" xfId="18635"/>
    <cellStyle name="Notiz 3 2 4 3" xfId="18636"/>
    <cellStyle name="Notiz 3 2 4 4" xfId="18637"/>
    <cellStyle name="Notiz 3 2 4 5" xfId="18638"/>
    <cellStyle name="Notiz 3 2 4 6" xfId="18639"/>
    <cellStyle name="Notiz 3 2 4 7" xfId="18640"/>
    <cellStyle name="Notiz 3 2 4 8" xfId="18641"/>
    <cellStyle name="Notiz 3 2 5" xfId="2136"/>
    <cellStyle name="Notiz 3 2 5 2" xfId="6633"/>
    <cellStyle name="Notiz 3 2 5 3" xfId="18642"/>
    <cellStyle name="Notiz 3 2 5 4" xfId="18643"/>
    <cellStyle name="Notiz 3 2 5 5" xfId="18644"/>
    <cellStyle name="Notiz 3 2 5 6" xfId="18645"/>
    <cellStyle name="Notiz 3 2 5 7" xfId="18646"/>
    <cellStyle name="Notiz 3 2 6" xfId="2137"/>
    <cellStyle name="Notiz 3 2 6 2" xfId="6634"/>
    <cellStyle name="Notiz 3 2 6 3" xfId="18647"/>
    <cellStyle name="Notiz 3 2 6 4" xfId="18648"/>
    <cellStyle name="Notiz 3 2 6 5" xfId="18649"/>
    <cellStyle name="Notiz 3 2 7" xfId="2138"/>
    <cellStyle name="Notiz 3 2 7 2" xfId="6635"/>
    <cellStyle name="Notiz 3 2 7 3" xfId="18650"/>
    <cellStyle name="Notiz 3 2 7 4" xfId="18651"/>
    <cellStyle name="Notiz 3 2 7 5" xfId="18652"/>
    <cellStyle name="Notiz 3 2 8" xfId="2139"/>
    <cellStyle name="Notiz 3 2 8 2" xfId="6636"/>
    <cellStyle name="Notiz 3 2 8 3" xfId="18653"/>
    <cellStyle name="Notiz 3 2 8 4" xfId="18654"/>
    <cellStyle name="Notiz 3 2 8 5" xfId="18655"/>
    <cellStyle name="Notiz 3 2 9" xfId="2140"/>
    <cellStyle name="Notiz 3 2 9 2" xfId="6637"/>
    <cellStyle name="Notiz 3 2 9 3" xfId="18656"/>
    <cellStyle name="Notiz 3 2 9 4" xfId="18657"/>
    <cellStyle name="Notiz 3 2 9 5" xfId="18658"/>
    <cellStyle name="Notiz 3 20" xfId="18659"/>
    <cellStyle name="Notiz 3 20 2" xfId="18660"/>
    <cellStyle name="Notiz 3 20 3" xfId="18661"/>
    <cellStyle name="Notiz 3 21" xfId="18662"/>
    <cellStyle name="Notiz 3 21 2" xfId="18663"/>
    <cellStyle name="Notiz 3 22" xfId="18664"/>
    <cellStyle name="Notiz 3 22 2" xfId="18665"/>
    <cellStyle name="Notiz 3 23" xfId="18666"/>
    <cellStyle name="Notiz 3 24" xfId="18667"/>
    <cellStyle name="Notiz 3 25" xfId="18668"/>
    <cellStyle name="Notiz 3 26" xfId="18669"/>
    <cellStyle name="Notiz 3 27" xfId="18670"/>
    <cellStyle name="Notiz 3 28" xfId="18671"/>
    <cellStyle name="Notiz 3 3" xfId="2141"/>
    <cellStyle name="Notiz 3 3 10" xfId="3113"/>
    <cellStyle name="Notiz 3 3 10 2" xfId="6639"/>
    <cellStyle name="Notiz 3 3 11" xfId="3114"/>
    <cellStyle name="Notiz 3 3 11 2" xfId="6640"/>
    <cellStyle name="Notiz 3 3 12" xfId="3509"/>
    <cellStyle name="Notiz 3 3 12 2" xfId="6641"/>
    <cellStyle name="Notiz 3 3 13" xfId="6638"/>
    <cellStyle name="Notiz 3 3 13 2" xfId="18672"/>
    <cellStyle name="Notiz 3 3 14" xfId="18673"/>
    <cellStyle name="Notiz 3 3 14 2" xfId="18674"/>
    <cellStyle name="Notiz 3 3 15" xfId="18675"/>
    <cellStyle name="Notiz 3 3 15 2" xfId="18676"/>
    <cellStyle name="Notiz 3 3 16" xfId="18677"/>
    <cellStyle name="Notiz 3 3 17" xfId="18678"/>
    <cellStyle name="Notiz 3 3 18" xfId="18679"/>
    <cellStyle name="Notiz 3 3 19" xfId="18680"/>
    <cellStyle name="Notiz 3 3 2" xfId="2142"/>
    <cellStyle name="Notiz 3 3 2 10" xfId="3510"/>
    <cellStyle name="Notiz 3 3 2 10 2" xfId="6643"/>
    <cellStyle name="Notiz 3 3 2 11" xfId="6642"/>
    <cellStyle name="Notiz 3 3 2 11 2" xfId="18681"/>
    <cellStyle name="Notiz 3 3 2 12" xfId="18682"/>
    <cellStyle name="Notiz 3 3 2 12 2" xfId="18683"/>
    <cellStyle name="Notiz 3 3 2 13" xfId="18684"/>
    <cellStyle name="Notiz 3 3 2 14" xfId="18685"/>
    <cellStyle name="Notiz 3 3 2 15" xfId="18686"/>
    <cellStyle name="Notiz 3 3 2 16" xfId="18687"/>
    <cellStyle name="Notiz 3 3 2 2" xfId="2143"/>
    <cellStyle name="Notiz 3 3 2 2 10" xfId="18688"/>
    <cellStyle name="Notiz 3 3 2 2 10 2" xfId="18689"/>
    <cellStyle name="Notiz 3 3 2 2 11" xfId="18690"/>
    <cellStyle name="Notiz 3 3 2 2 12" xfId="18691"/>
    <cellStyle name="Notiz 3 3 2 2 13" xfId="18692"/>
    <cellStyle name="Notiz 3 3 2 2 2" xfId="2144"/>
    <cellStyle name="Notiz 3 3 2 2 2 2" xfId="6645"/>
    <cellStyle name="Notiz 3 3 2 2 2 2 2" xfId="18693"/>
    <cellStyle name="Notiz 3 3 2 2 2 3" xfId="18694"/>
    <cellStyle name="Notiz 3 3 2 2 2 4" xfId="18695"/>
    <cellStyle name="Notiz 3 3 2 2 3" xfId="2145"/>
    <cellStyle name="Notiz 3 3 2 2 3 2" xfId="6646"/>
    <cellStyle name="Notiz 3 3 2 2 3 3" xfId="18696"/>
    <cellStyle name="Notiz 3 3 2 2 4" xfId="2146"/>
    <cellStyle name="Notiz 3 3 2 2 4 2" xfId="6647"/>
    <cellStyle name="Notiz 3 3 2 2 5" xfId="2147"/>
    <cellStyle name="Notiz 3 3 2 2 5 2" xfId="6648"/>
    <cellStyle name="Notiz 3 3 2 2 6" xfId="3115"/>
    <cellStyle name="Notiz 3 3 2 2 6 2" xfId="6649"/>
    <cellStyle name="Notiz 3 3 2 2 7" xfId="3116"/>
    <cellStyle name="Notiz 3 3 2 2 7 2" xfId="6650"/>
    <cellStyle name="Notiz 3 3 2 2 8" xfId="3511"/>
    <cellStyle name="Notiz 3 3 2 2 8 2" xfId="6651"/>
    <cellStyle name="Notiz 3 3 2 2 9" xfId="6644"/>
    <cellStyle name="Notiz 3 3 2 2 9 2" xfId="18697"/>
    <cellStyle name="Notiz 3 3 2 3" xfId="2148"/>
    <cellStyle name="Notiz 3 3 2 3 2" xfId="6652"/>
    <cellStyle name="Notiz 3 3 2 3 2 2" xfId="18698"/>
    <cellStyle name="Notiz 3 3 2 3 3" xfId="18699"/>
    <cellStyle name="Notiz 3 3 2 3 4" xfId="18700"/>
    <cellStyle name="Notiz 3 3 2 4" xfId="2149"/>
    <cellStyle name="Notiz 3 3 2 4 2" xfId="6653"/>
    <cellStyle name="Notiz 3 3 2 4 3" xfId="18701"/>
    <cellStyle name="Notiz 3 3 2 5" xfId="2150"/>
    <cellStyle name="Notiz 3 3 2 5 2" xfId="6654"/>
    <cellStyle name="Notiz 3 3 2 6" xfId="2151"/>
    <cellStyle name="Notiz 3 3 2 6 2" xfId="6655"/>
    <cellStyle name="Notiz 3 3 2 7" xfId="2152"/>
    <cellStyle name="Notiz 3 3 2 7 2" xfId="6656"/>
    <cellStyle name="Notiz 3 3 2 8" xfId="3117"/>
    <cellStyle name="Notiz 3 3 2 8 2" xfId="6657"/>
    <cellStyle name="Notiz 3 3 2 9" xfId="3118"/>
    <cellStyle name="Notiz 3 3 2 9 2" xfId="6658"/>
    <cellStyle name="Notiz 3 3 20" xfId="18702"/>
    <cellStyle name="Notiz 3 3 21" xfId="18703"/>
    <cellStyle name="Notiz 3 3 22" xfId="18704"/>
    <cellStyle name="Notiz 3 3 3" xfId="2153"/>
    <cellStyle name="Notiz 3 3 3 10" xfId="18705"/>
    <cellStyle name="Notiz 3 3 3 10 2" xfId="18706"/>
    <cellStyle name="Notiz 3 3 3 11" xfId="18707"/>
    <cellStyle name="Notiz 3 3 3 12" xfId="18708"/>
    <cellStyle name="Notiz 3 3 3 13" xfId="18709"/>
    <cellStyle name="Notiz 3 3 3 14" xfId="18710"/>
    <cellStyle name="Notiz 3 3 3 2" xfId="2154"/>
    <cellStyle name="Notiz 3 3 3 2 2" xfId="6660"/>
    <cellStyle name="Notiz 3 3 3 2 2 2" xfId="18711"/>
    <cellStyle name="Notiz 3 3 3 2 3" xfId="18712"/>
    <cellStyle name="Notiz 3 3 3 2 4" xfId="18713"/>
    <cellStyle name="Notiz 3 3 3 3" xfId="2155"/>
    <cellStyle name="Notiz 3 3 3 3 2" xfId="6661"/>
    <cellStyle name="Notiz 3 3 3 3 3" xfId="18714"/>
    <cellStyle name="Notiz 3 3 3 4" xfId="2156"/>
    <cellStyle name="Notiz 3 3 3 4 2" xfId="6662"/>
    <cellStyle name="Notiz 3 3 3 5" xfId="2157"/>
    <cellStyle name="Notiz 3 3 3 5 2" xfId="6663"/>
    <cellStyle name="Notiz 3 3 3 6" xfId="3119"/>
    <cellStyle name="Notiz 3 3 3 6 2" xfId="6664"/>
    <cellStyle name="Notiz 3 3 3 7" xfId="3120"/>
    <cellStyle name="Notiz 3 3 3 7 2" xfId="6665"/>
    <cellStyle name="Notiz 3 3 3 8" xfId="3512"/>
    <cellStyle name="Notiz 3 3 3 8 2" xfId="6666"/>
    <cellStyle name="Notiz 3 3 3 9" xfId="6659"/>
    <cellStyle name="Notiz 3 3 3 9 2" xfId="18715"/>
    <cellStyle name="Notiz 3 3 4" xfId="2158"/>
    <cellStyle name="Notiz 3 3 4 2" xfId="6667"/>
    <cellStyle name="Notiz 3 3 4 2 2" xfId="18716"/>
    <cellStyle name="Notiz 3 3 4 3" xfId="18717"/>
    <cellStyle name="Notiz 3 3 4 4" xfId="18718"/>
    <cellStyle name="Notiz 3 3 4 5" xfId="18719"/>
    <cellStyle name="Notiz 3 3 5" xfId="2159"/>
    <cellStyle name="Notiz 3 3 5 2" xfId="6668"/>
    <cellStyle name="Notiz 3 3 5 3" xfId="18720"/>
    <cellStyle name="Notiz 3 3 5 4" xfId="18721"/>
    <cellStyle name="Notiz 3 3 6" xfId="2160"/>
    <cellStyle name="Notiz 3 3 6 2" xfId="6669"/>
    <cellStyle name="Notiz 3 3 6 3" xfId="18722"/>
    <cellStyle name="Notiz 3 3 7" xfId="2161"/>
    <cellStyle name="Notiz 3 3 7 2" xfId="6670"/>
    <cellStyle name="Notiz 3 3 7 3" xfId="18723"/>
    <cellStyle name="Notiz 3 3 8" xfId="2162"/>
    <cellStyle name="Notiz 3 3 8 2" xfId="6671"/>
    <cellStyle name="Notiz 3 3 8 3" xfId="18724"/>
    <cellStyle name="Notiz 3 3 9" xfId="3121"/>
    <cellStyle name="Notiz 3 3 9 2" xfId="6672"/>
    <cellStyle name="Notiz 3 3 9 3" xfId="18725"/>
    <cellStyle name="Notiz 3 4" xfId="2163"/>
    <cellStyle name="Notiz 3 4 10" xfId="3513"/>
    <cellStyle name="Notiz 3 4 10 2" xfId="6674"/>
    <cellStyle name="Notiz 3 4 11" xfId="6673"/>
    <cellStyle name="Notiz 3 4 11 2" xfId="18726"/>
    <cellStyle name="Notiz 3 4 12" xfId="18727"/>
    <cellStyle name="Notiz 3 4 12 2" xfId="18728"/>
    <cellStyle name="Notiz 3 4 13" xfId="18729"/>
    <cellStyle name="Notiz 3 4 14" xfId="18730"/>
    <cellStyle name="Notiz 3 4 15" xfId="18731"/>
    <cellStyle name="Notiz 3 4 16" xfId="18732"/>
    <cellStyle name="Notiz 3 4 17" xfId="18733"/>
    <cellStyle name="Notiz 3 4 18" xfId="18734"/>
    <cellStyle name="Notiz 3 4 19" xfId="18735"/>
    <cellStyle name="Notiz 3 4 2" xfId="2164"/>
    <cellStyle name="Notiz 3 4 2 10" xfId="18736"/>
    <cellStyle name="Notiz 3 4 2 10 2" xfId="18737"/>
    <cellStyle name="Notiz 3 4 2 11" xfId="18738"/>
    <cellStyle name="Notiz 3 4 2 12" xfId="18739"/>
    <cellStyle name="Notiz 3 4 2 13" xfId="18740"/>
    <cellStyle name="Notiz 3 4 2 2" xfId="2165"/>
    <cellStyle name="Notiz 3 4 2 2 2" xfId="6676"/>
    <cellStyle name="Notiz 3 4 2 2 2 2" xfId="18741"/>
    <cellStyle name="Notiz 3 4 2 2 3" xfId="18742"/>
    <cellStyle name="Notiz 3 4 2 2 4" xfId="18743"/>
    <cellStyle name="Notiz 3 4 2 3" xfId="2166"/>
    <cellStyle name="Notiz 3 4 2 3 2" xfId="6677"/>
    <cellStyle name="Notiz 3 4 2 3 3" xfId="18744"/>
    <cellStyle name="Notiz 3 4 2 4" xfId="2167"/>
    <cellStyle name="Notiz 3 4 2 4 2" xfId="6678"/>
    <cellStyle name="Notiz 3 4 2 5" xfId="2168"/>
    <cellStyle name="Notiz 3 4 2 5 2" xfId="6679"/>
    <cellStyle name="Notiz 3 4 2 6" xfId="3122"/>
    <cellStyle name="Notiz 3 4 2 6 2" xfId="6680"/>
    <cellStyle name="Notiz 3 4 2 7" xfId="3123"/>
    <cellStyle name="Notiz 3 4 2 7 2" xfId="6681"/>
    <cellStyle name="Notiz 3 4 2 8" xfId="3514"/>
    <cellStyle name="Notiz 3 4 2 8 2" xfId="6682"/>
    <cellStyle name="Notiz 3 4 2 9" xfId="6675"/>
    <cellStyle name="Notiz 3 4 2 9 2" xfId="18745"/>
    <cellStyle name="Notiz 3 4 3" xfId="2169"/>
    <cellStyle name="Notiz 3 4 3 2" xfId="6683"/>
    <cellStyle name="Notiz 3 4 3 2 2" xfId="18746"/>
    <cellStyle name="Notiz 3 4 3 3" xfId="18747"/>
    <cellStyle name="Notiz 3 4 3 4" xfId="18748"/>
    <cellStyle name="Notiz 3 4 4" xfId="2170"/>
    <cellStyle name="Notiz 3 4 4 2" xfId="6684"/>
    <cellStyle name="Notiz 3 4 4 3" xfId="18749"/>
    <cellStyle name="Notiz 3 4 5" xfId="2171"/>
    <cellStyle name="Notiz 3 4 5 2" xfId="6685"/>
    <cellStyle name="Notiz 3 4 6" xfId="2172"/>
    <cellStyle name="Notiz 3 4 6 2" xfId="6686"/>
    <cellStyle name="Notiz 3 4 7" xfId="2173"/>
    <cellStyle name="Notiz 3 4 7 2" xfId="6687"/>
    <cellStyle name="Notiz 3 4 8" xfId="3124"/>
    <cellStyle name="Notiz 3 4 8 2" xfId="6688"/>
    <cellStyle name="Notiz 3 4 9" xfId="3125"/>
    <cellStyle name="Notiz 3 4 9 2" xfId="6689"/>
    <cellStyle name="Notiz 3 5" xfId="2174"/>
    <cellStyle name="Notiz 3 5 10" xfId="6690"/>
    <cellStyle name="Notiz 3 5 10 2" xfId="18750"/>
    <cellStyle name="Notiz 3 5 11" xfId="18751"/>
    <cellStyle name="Notiz 3 5 11 2" xfId="18752"/>
    <cellStyle name="Notiz 3 5 12" xfId="18753"/>
    <cellStyle name="Notiz 3 5 13" xfId="18754"/>
    <cellStyle name="Notiz 3 5 14" xfId="18755"/>
    <cellStyle name="Notiz 3 5 15" xfId="18756"/>
    <cellStyle name="Notiz 3 5 16" xfId="18757"/>
    <cellStyle name="Notiz 3 5 17" xfId="18758"/>
    <cellStyle name="Notiz 3 5 18" xfId="18759"/>
    <cellStyle name="Notiz 3 5 2" xfId="2175"/>
    <cellStyle name="Notiz 3 5 2 2" xfId="6691"/>
    <cellStyle name="Notiz 3 5 2 2 2" xfId="18760"/>
    <cellStyle name="Notiz 3 5 2 3" xfId="18761"/>
    <cellStyle name="Notiz 3 5 2 4" xfId="18762"/>
    <cellStyle name="Notiz 3 5 3" xfId="2176"/>
    <cellStyle name="Notiz 3 5 3 2" xfId="6692"/>
    <cellStyle name="Notiz 3 5 3 3" xfId="18763"/>
    <cellStyle name="Notiz 3 5 4" xfId="2177"/>
    <cellStyle name="Notiz 3 5 4 2" xfId="6693"/>
    <cellStyle name="Notiz 3 5 5" xfId="2178"/>
    <cellStyle name="Notiz 3 5 5 2" xfId="6694"/>
    <cellStyle name="Notiz 3 5 6" xfId="2179"/>
    <cellStyle name="Notiz 3 5 6 2" xfId="6695"/>
    <cellStyle name="Notiz 3 5 7" xfId="3126"/>
    <cellStyle name="Notiz 3 5 7 2" xfId="6696"/>
    <cellStyle name="Notiz 3 5 8" xfId="3127"/>
    <cellStyle name="Notiz 3 5 8 2" xfId="6697"/>
    <cellStyle name="Notiz 3 5 9" xfId="3515"/>
    <cellStyle name="Notiz 3 5 9 2" xfId="6698"/>
    <cellStyle name="Notiz 3 6" xfId="2180"/>
    <cellStyle name="Notiz 3 6 2" xfId="6699"/>
    <cellStyle name="Notiz 3 6 2 2" xfId="18764"/>
    <cellStyle name="Notiz 3 6 3" xfId="18765"/>
    <cellStyle name="Notiz 3 6 4" xfId="18766"/>
    <cellStyle name="Notiz 3 6 5" xfId="18767"/>
    <cellStyle name="Notiz 3 6 6" xfId="18768"/>
    <cellStyle name="Notiz 3 6 7" xfId="18769"/>
    <cellStyle name="Notiz 3 6 8" xfId="18770"/>
    <cellStyle name="Notiz 3 7" xfId="2181"/>
    <cellStyle name="Notiz 3 7 2" xfId="6700"/>
    <cellStyle name="Notiz 3 7 3" xfId="18771"/>
    <cellStyle name="Notiz 3 7 4" xfId="18772"/>
    <cellStyle name="Notiz 3 7 5" xfId="18773"/>
    <cellStyle name="Notiz 3 7 6" xfId="18774"/>
    <cellStyle name="Notiz 3 7 7" xfId="18775"/>
    <cellStyle name="Notiz 3 8" xfId="2182"/>
    <cellStyle name="Notiz 3 8 2" xfId="6701"/>
    <cellStyle name="Notiz 3 8 3" xfId="18776"/>
    <cellStyle name="Notiz 3 8 4" xfId="18777"/>
    <cellStyle name="Notiz 3 8 5" xfId="18778"/>
    <cellStyle name="Notiz 3 9" xfId="2183"/>
    <cellStyle name="Notiz 3 9 2" xfId="6702"/>
    <cellStyle name="Notiz 3 9 3" xfId="18779"/>
    <cellStyle name="Notiz 3 9 4" xfId="18780"/>
    <cellStyle name="Notiz 3 9 5" xfId="18781"/>
    <cellStyle name="Notiz 4" xfId="2184"/>
    <cellStyle name="Notiz 4 10" xfId="6703"/>
    <cellStyle name="Notiz 4 10 2" xfId="18782"/>
    <cellStyle name="Notiz 4 11" xfId="18783"/>
    <cellStyle name="Notiz 4 11 2" xfId="18784"/>
    <cellStyle name="Notiz 4 12" xfId="18785"/>
    <cellStyle name="Notiz 4 13" xfId="18786"/>
    <cellStyle name="Notiz 4 14" xfId="18787"/>
    <cellStyle name="Notiz 4 2" xfId="2185"/>
    <cellStyle name="Notiz 4 2 2" xfId="6704"/>
    <cellStyle name="Notiz 4 2 2 2" xfId="18788"/>
    <cellStyle name="Notiz 4 2 3" xfId="18789"/>
    <cellStyle name="Notiz 4 2 4" xfId="18790"/>
    <cellStyle name="Notiz 4 3" xfId="2186"/>
    <cellStyle name="Notiz 4 3 2" xfId="6705"/>
    <cellStyle name="Notiz 4 3 3" xfId="18791"/>
    <cellStyle name="Notiz 4 4" xfId="2187"/>
    <cellStyle name="Notiz 4 4 2" xfId="6706"/>
    <cellStyle name="Notiz 4 5" xfId="2188"/>
    <cellStyle name="Notiz 4 5 2" xfId="6707"/>
    <cellStyle name="Notiz 4 6" xfId="3128"/>
    <cellStyle name="Notiz 4 6 2" xfId="6708"/>
    <cellStyle name="Notiz 4 7" xfId="3129"/>
    <cellStyle name="Notiz 4 7 2" xfId="6709"/>
    <cellStyle name="Notiz 4 8" xfId="3130"/>
    <cellStyle name="Notiz 4 9" xfId="3516"/>
    <cellStyle name="Notiz 4 9 2" xfId="6710"/>
    <cellStyle name="Notiz 5" xfId="3517"/>
    <cellStyle name="Notiz 5 2" xfId="6711"/>
    <cellStyle name="Notiz 5 2 2" xfId="18792"/>
    <cellStyle name="Notiz 5 2 2 2" xfId="18793"/>
    <cellStyle name="Notiz 5 2 3" xfId="18794"/>
    <cellStyle name="Notiz 5 2 4" xfId="18795"/>
    <cellStyle name="Notiz 5 3" xfId="18796"/>
    <cellStyle name="Notiz 5 3 2" xfId="18797"/>
    <cellStyle name="Notiz 5 3 3" xfId="18798"/>
    <cellStyle name="Notiz 5 4" xfId="18799"/>
    <cellStyle name="Notiz 5 5" xfId="18800"/>
    <cellStyle name="Notiz 5 6" xfId="18801"/>
    <cellStyle name="Notiz 6" xfId="3518"/>
    <cellStyle name="Notiz 6 2" xfId="6712"/>
    <cellStyle name="Notiz 6 2 2" xfId="18802"/>
    <cellStyle name="Notiz 6 2 2 2" xfId="18803"/>
    <cellStyle name="Notiz 6 2 3" xfId="18804"/>
    <cellStyle name="Notiz 6 2 4" xfId="18805"/>
    <cellStyle name="Notiz 6 3" xfId="18806"/>
    <cellStyle name="Notiz 6 3 2" xfId="18807"/>
    <cellStyle name="Notiz 6 3 3" xfId="18808"/>
    <cellStyle name="Notiz 6 4" xfId="18809"/>
    <cellStyle name="Notiz 6 5" xfId="18810"/>
    <cellStyle name="Notiz 6 6" xfId="18811"/>
    <cellStyle name="Notiz 7" xfId="18812"/>
    <cellStyle name="Notiz 7 2" xfId="18813"/>
    <cellStyle name="Notiz 7 2 2" xfId="18814"/>
    <cellStyle name="Notiz 7 2 2 2" xfId="18815"/>
    <cellStyle name="Notiz 7 2 3" xfId="18816"/>
    <cellStyle name="Notiz 7 2 4" xfId="18817"/>
    <cellStyle name="Notiz 7 3" xfId="18818"/>
    <cellStyle name="Notiz 7 3 2" xfId="18819"/>
    <cellStyle name="Notiz 7 4" xfId="18820"/>
    <cellStyle name="Notiz 7 5" xfId="18821"/>
    <cellStyle name="Notiz 8" xfId="18822"/>
    <cellStyle name="Notiz 9" xfId="163"/>
    <cellStyle name="Output" xfId="108"/>
    <cellStyle name="Pourcentage_Argenteuilbudg" xfId="2189"/>
    <cellStyle name="Procentowy 2" xfId="2190"/>
    <cellStyle name="Prozent" xfId="1" builtinId="5"/>
    <cellStyle name="Prozent 2" xfId="3"/>
    <cellStyle name="Prozent 2 2" xfId="110"/>
    <cellStyle name="Prozent 2 2 2" xfId="6713"/>
    <cellStyle name="Prozent 2 3" xfId="3604"/>
    <cellStyle name="Prozent 3" xfId="4"/>
    <cellStyle name="Prozent 3 2" xfId="6714"/>
    <cellStyle name="Prozent 4" xfId="19875"/>
    <cellStyle name="PSChar" xfId="2191"/>
    <cellStyle name="PSDate" xfId="2192"/>
    <cellStyle name="PSHeading" xfId="2193"/>
    <cellStyle name="PSInt" xfId="2194"/>
    <cellStyle name="PSSpacer" xfId="2195"/>
    <cellStyle name="Rahmen - Formatvorlage3" xfId="2196"/>
    <cellStyle name="Rahmen - Formatvorlage4" xfId="2197"/>
    <cellStyle name="Rahmen - Formatvorlage5" xfId="2198"/>
    <cellStyle name="Rahmen fett links" xfId="112"/>
    <cellStyle name="Rahmen fett links 2" xfId="2199"/>
    <cellStyle name="Rahmen fett links 2 2" xfId="6715"/>
    <cellStyle name="Rahmen fett links 3" xfId="18823"/>
    <cellStyle name="Rahmen fett links 3 2" xfId="18824"/>
    <cellStyle name="Rahmen fett links 4" xfId="18825"/>
    <cellStyle name="Rahmen fett rechts" xfId="113"/>
    <cellStyle name="Rahmen fett rechts 2" xfId="2200"/>
    <cellStyle name="Rahmen fett rechts 2 2" xfId="6716"/>
    <cellStyle name="Rahmen fett rechts 3" xfId="18826"/>
    <cellStyle name="Rahmen fett rechts 3 2" xfId="18827"/>
    <cellStyle name="Rahmen fett rechts 4" xfId="18828"/>
    <cellStyle name="Rahmen fett unten" xfId="114"/>
    <cellStyle name="Rahmen fett unten 2" xfId="2201"/>
    <cellStyle name="Rahmen fett unten 2 2" xfId="6717"/>
    <cellStyle name="Rahmen fett unten 3" xfId="18829"/>
    <cellStyle name="Rahmen fett unten 3 2" xfId="18830"/>
    <cellStyle name="Rahmen fett unten 4" xfId="18831"/>
    <cellStyle name="Schlecht 2" xfId="115"/>
    <cellStyle name="Schlecht 2 2" xfId="18832"/>
    <cellStyle name="Schlecht 2 3" xfId="19865"/>
    <cellStyle name="Schlecht 2 4" xfId="2202"/>
    <cellStyle name="Schlecht 3" xfId="3131"/>
    <cellStyle name="Schlecht 4" xfId="3132"/>
    <cellStyle name="schraf - Formatvorlage6" xfId="2203"/>
    <cellStyle name="schraffiert" xfId="116"/>
    <cellStyle name="schraffiert 2" xfId="2204"/>
    <cellStyle name="schraffiert 2 2" xfId="6718"/>
    <cellStyle name="schraffiert 3" xfId="18833"/>
    <cellStyle name="schraffiert 3 2" xfId="18834"/>
    <cellStyle name="schraffiert 4" xfId="18835"/>
    <cellStyle name="Standard" xfId="0" builtinId="0"/>
    <cellStyle name="Standard 10" xfId="2205"/>
    <cellStyle name="Standard 10 2" xfId="6719"/>
    <cellStyle name="Standard 10 2 2" xfId="18836"/>
    <cellStyle name="Standard 11" xfId="2206"/>
    <cellStyle name="Standard 11 2" xfId="6720"/>
    <cellStyle name="Standard 12" xfId="2261"/>
    <cellStyle name="Standard 12 2" xfId="18837"/>
    <cellStyle name="Standard 12 3" xfId="18838"/>
    <cellStyle name="Standard 13" xfId="3133"/>
    <cellStyle name="Standard 13 2" xfId="6721"/>
    <cellStyle name="Standard 14" xfId="3134"/>
    <cellStyle name="Standard 14 2" xfId="6722"/>
    <cellStyle name="Standard 15" xfId="3135"/>
    <cellStyle name="Standard 15 2" xfId="6723"/>
    <cellStyle name="Standard 15 3" xfId="18839"/>
    <cellStyle name="Standard 15 4" xfId="18840"/>
    <cellStyle name="Standard 16" xfId="3519"/>
    <cellStyle name="Standard 16 2" xfId="6724"/>
    <cellStyle name="Standard 17" xfId="3520"/>
    <cellStyle name="Standard 17 2" xfId="6725"/>
    <cellStyle name="Standard 18" xfId="3521"/>
    <cellStyle name="Standard 18 2" xfId="6726"/>
    <cellStyle name="Standard 19" xfId="3522"/>
    <cellStyle name="Standard 19 2" xfId="6727"/>
    <cellStyle name="Standard 2" xfId="5"/>
    <cellStyle name="Standard 2 2" xfId="117"/>
    <cellStyle name="Standard 2 2 2" xfId="2207"/>
    <cellStyle name="Standard 2 2 3" xfId="6728"/>
    <cellStyle name="Standard 2 3" xfId="2208"/>
    <cellStyle name="Standard 2 3 2" xfId="6729"/>
    <cellStyle name="Standard 2 4" xfId="3529"/>
    <cellStyle name="Standard 20" xfId="3523"/>
    <cellStyle name="Standard 20 2" xfId="6730"/>
    <cellStyle name="Standard 21" xfId="3524"/>
    <cellStyle name="Standard 21 2" xfId="6731"/>
    <cellStyle name="Standard 22" xfId="3620"/>
    <cellStyle name="Standard 23" xfId="18841"/>
    <cellStyle name="Standard 24" xfId="18842"/>
    <cellStyle name="Standard 25" xfId="18843"/>
    <cellStyle name="Standard 26" xfId="18844"/>
    <cellStyle name="Standard 26 2" xfId="18845"/>
    <cellStyle name="Standard 26 6" xfId="18846"/>
    <cellStyle name="Standard 27" xfId="18847"/>
    <cellStyle name="Standard 28" xfId="18848"/>
    <cellStyle name="Standard 29" xfId="18849"/>
    <cellStyle name="Standard 3" xfId="6"/>
    <cellStyle name="Standard 3 10" xfId="3530"/>
    <cellStyle name="Standard 3 10 2" xfId="6733"/>
    <cellStyle name="Standard 3 10 3" xfId="18850"/>
    <cellStyle name="Standard 3 10 4" xfId="18851"/>
    <cellStyle name="Standard 3 11" xfId="3613"/>
    <cellStyle name="Standard 3 11 2" xfId="18852"/>
    <cellStyle name="Standard 3 11 3" xfId="18853"/>
    <cellStyle name="Standard 3 11 4" xfId="18854"/>
    <cellStyle name="Standard 3 12" xfId="6732"/>
    <cellStyle name="Standard 3 12 2" xfId="18855"/>
    <cellStyle name="Standard 3 12 3" xfId="18856"/>
    <cellStyle name="Standard 3 12 4" xfId="18857"/>
    <cellStyle name="Standard 3 13" xfId="18858"/>
    <cellStyle name="Standard 3 13 2" xfId="18859"/>
    <cellStyle name="Standard 3 13 3" xfId="18860"/>
    <cellStyle name="Standard 3 13 4" xfId="18861"/>
    <cellStyle name="Standard 3 14" xfId="18862"/>
    <cellStyle name="Standard 3 14 2" xfId="18863"/>
    <cellStyle name="Standard 3 14 3" xfId="18864"/>
    <cellStyle name="Standard 3 14 4" xfId="18865"/>
    <cellStyle name="Standard 3 15" xfId="18866"/>
    <cellStyle name="Standard 3 15 2" xfId="18867"/>
    <cellStyle name="Standard 3 15 3" xfId="18868"/>
    <cellStyle name="Standard 3 15 4" xfId="18869"/>
    <cellStyle name="Standard 3 16" xfId="18870"/>
    <cellStyle name="Standard 3 16 2" xfId="18871"/>
    <cellStyle name="Standard 3 16 3" xfId="18872"/>
    <cellStyle name="Standard 3 16 4" xfId="18873"/>
    <cellStyle name="Standard 3 17" xfId="18874"/>
    <cellStyle name="Standard 3 17 2" xfId="18875"/>
    <cellStyle name="Standard 3 17 3" xfId="18876"/>
    <cellStyle name="Standard 3 17 4" xfId="18877"/>
    <cellStyle name="Standard 3 18" xfId="18878"/>
    <cellStyle name="Standard 3 18 2" xfId="18879"/>
    <cellStyle name="Standard 3 18 3" xfId="18880"/>
    <cellStyle name="Standard 3 18 4" xfId="18881"/>
    <cellStyle name="Standard 3 19" xfId="18882"/>
    <cellStyle name="Standard 3 19 2" xfId="18883"/>
    <cellStyle name="Standard 3 19 3" xfId="18884"/>
    <cellStyle name="Standard 3 19 4" xfId="18885"/>
    <cellStyle name="Standard 3 2" xfId="118"/>
    <cellStyle name="Standard 3 2 10" xfId="18886"/>
    <cellStyle name="Standard 3 2 10 2" xfId="18887"/>
    <cellStyle name="Standard 3 2 10 3" xfId="18888"/>
    <cellStyle name="Standard 3 2 10 4" xfId="18889"/>
    <cellStyle name="Standard 3 2 11" xfId="18890"/>
    <cellStyle name="Standard 3 2 11 2" xfId="18891"/>
    <cellStyle name="Standard 3 2 11 3" xfId="18892"/>
    <cellStyle name="Standard 3 2 11 4" xfId="18893"/>
    <cellStyle name="Standard 3 2 12" xfId="18894"/>
    <cellStyle name="Standard 3 2 12 2" xfId="18895"/>
    <cellStyle name="Standard 3 2 12 3" xfId="18896"/>
    <cellStyle name="Standard 3 2 12 4" xfId="18897"/>
    <cellStyle name="Standard 3 2 13" xfId="18898"/>
    <cellStyle name="Standard 3 2 13 2" xfId="18899"/>
    <cellStyle name="Standard 3 2 13 3" xfId="18900"/>
    <cellStyle name="Standard 3 2 13 4" xfId="18901"/>
    <cellStyle name="Standard 3 2 14" xfId="18902"/>
    <cellStyle name="Standard 3 2 14 2" xfId="18903"/>
    <cellStyle name="Standard 3 2 14 3" xfId="18904"/>
    <cellStyle name="Standard 3 2 14 4" xfId="18905"/>
    <cellStyle name="Standard 3 2 15" xfId="18906"/>
    <cellStyle name="Standard 3 2 15 2" xfId="18907"/>
    <cellStyle name="Standard 3 2 15 3" xfId="18908"/>
    <cellStyle name="Standard 3 2 15 4" xfId="18909"/>
    <cellStyle name="Standard 3 2 16" xfId="18910"/>
    <cellStyle name="Standard 3 2 16 2" xfId="18911"/>
    <cellStyle name="Standard 3 2 16 3" xfId="18912"/>
    <cellStyle name="Standard 3 2 16 4" xfId="18913"/>
    <cellStyle name="Standard 3 2 17" xfId="18914"/>
    <cellStyle name="Standard 3 2 17 2" xfId="18915"/>
    <cellStyle name="Standard 3 2 17 3" xfId="18916"/>
    <cellStyle name="Standard 3 2 17 4" xfId="18917"/>
    <cellStyle name="Standard 3 2 18" xfId="18918"/>
    <cellStyle name="Standard 3 2 18 2" xfId="18919"/>
    <cellStyle name="Standard 3 2 18 3" xfId="18920"/>
    <cellStyle name="Standard 3 2 18 4" xfId="18921"/>
    <cellStyle name="Standard 3 2 19" xfId="18922"/>
    <cellStyle name="Standard 3 2 19 2" xfId="18923"/>
    <cellStyle name="Standard 3 2 19 3" xfId="18924"/>
    <cellStyle name="Standard 3 2 19 4" xfId="18925"/>
    <cellStyle name="Standard 3 2 2" xfId="2210"/>
    <cellStyle name="Standard 3 2 2 10" xfId="18926"/>
    <cellStyle name="Standard 3 2 2 10 2" xfId="18927"/>
    <cellStyle name="Standard 3 2 2 10 3" xfId="18928"/>
    <cellStyle name="Standard 3 2 2 11" xfId="18929"/>
    <cellStyle name="Standard 3 2 2 11 2" xfId="18930"/>
    <cellStyle name="Standard 3 2 2 11 3" xfId="18931"/>
    <cellStyle name="Standard 3 2 2 12" xfId="18932"/>
    <cellStyle name="Standard 3 2 2 12 2" xfId="18933"/>
    <cellStyle name="Standard 3 2 2 12 3" xfId="18934"/>
    <cellStyle name="Standard 3 2 2 13" xfId="18935"/>
    <cellStyle name="Standard 3 2 2 13 2" xfId="18936"/>
    <cellStyle name="Standard 3 2 2 13 3" xfId="18937"/>
    <cellStyle name="Standard 3 2 2 14" xfId="18938"/>
    <cellStyle name="Standard 3 2 2 14 2" xfId="18939"/>
    <cellStyle name="Standard 3 2 2 15" xfId="18940"/>
    <cellStyle name="Standard 3 2 2 15 2" xfId="18941"/>
    <cellStyle name="Standard 3 2 2 16" xfId="18942"/>
    <cellStyle name="Standard 3 2 2 17" xfId="18943"/>
    <cellStyle name="Standard 3 2 2 18" xfId="18944"/>
    <cellStyle name="Standard 3 2 2 19" xfId="18945"/>
    <cellStyle name="Standard 3 2 2 2" xfId="2211"/>
    <cellStyle name="Standard 3 2 2 2 10" xfId="18946"/>
    <cellStyle name="Standard 3 2 2 2 10 2" xfId="18947"/>
    <cellStyle name="Standard 3 2 2 2 10 3" xfId="18948"/>
    <cellStyle name="Standard 3 2 2 2 11" xfId="18949"/>
    <cellStyle name="Standard 3 2 2 2 11 2" xfId="18950"/>
    <cellStyle name="Standard 3 2 2 2 12" xfId="18951"/>
    <cellStyle name="Standard 3 2 2 2 12 2" xfId="18952"/>
    <cellStyle name="Standard 3 2 2 2 13" xfId="18953"/>
    <cellStyle name="Standard 3 2 2 2 14" xfId="18954"/>
    <cellStyle name="Standard 3 2 2 2 15" xfId="18955"/>
    <cellStyle name="Standard 3 2 2 2 16" xfId="18956"/>
    <cellStyle name="Standard 3 2 2 2 17" xfId="18957"/>
    <cellStyle name="Standard 3 2 2 2 18" xfId="18958"/>
    <cellStyle name="Standard 3 2 2 2 19" xfId="18959"/>
    <cellStyle name="Standard 3 2 2 2 2" xfId="6736"/>
    <cellStyle name="Standard 3 2 2 2 2 2" xfId="18960"/>
    <cellStyle name="Standard 3 2 2 2 2 3" xfId="18961"/>
    <cellStyle name="Standard 3 2 2 2 2 4" xfId="18962"/>
    <cellStyle name="Standard 3 2 2 2 2 5" xfId="18963"/>
    <cellStyle name="Standard 3 2 2 2 20" xfId="18964"/>
    <cellStyle name="Standard 3 2 2 2 21" xfId="18965"/>
    <cellStyle name="Standard 3 2 2 2 3" xfId="18966"/>
    <cellStyle name="Standard 3 2 2 2 3 2" xfId="18967"/>
    <cellStyle name="Standard 3 2 2 2 3 3" xfId="18968"/>
    <cellStyle name="Standard 3 2 2 2 3 4" xfId="18969"/>
    <cellStyle name="Standard 3 2 2 2 4" xfId="18970"/>
    <cellStyle name="Standard 3 2 2 2 4 2" xfId="18971"/>
    <cellStyle name="Standard 3 2 2 2 4 3" xfId="18972"/>
    <cellStyle name="Standard 3 2 2 2 4 4" xfId="18973"/>
    <cellStyle name="Standard 3 2 2 2 5" xfId="18974"/>
    <cellStyle name="Standard 3 2 2 2 5 2" xfId="18975"/>
    <cellStyle name="Standard 3 2 2 2 5 3" xfId="18976"/>
    <cellStyle name="Standard 3 2 2 2 5 4" xfId="18977"/>
    <cellStyle name="Standard 3 2 2 2 6" xfId="18978"/>
    <cellStyle name="Standard 3 2 2 2 6 2" xfId="18979"/>
    <cellStyle name="Standard 3 2 2 2 6 3" xfId="18980"/>
    <cellStyle name="Standard 3 2 2 2 6 4" xfId="18981"/>
    <cellStyle name="Standard 3 2 2 2 7" xfId="18982"/>
    <cellStyle name="Standard 3 2 2 2 7 2" xfId="18983"/>
    <cellStyle name="Standard 3 2 2 2 7 3" xfId="18984"/>
    <cellStyle name="Standard 3 2 2 2 8" xfId="18985"/>
    <cellStyle name="Standard 3 2 2 2 8 2" xfId="18986"/>
    <cellStyle name="Standard 3 2 2 2 8 3" xfId="18987"/>
    <cellStyle name="Standard 3 2 2 2 9" xfId="18988"/>
    <cellStyle name="Standard 3 2 2 2 9 2" xfId="18989"/>
    <cellStyle name="Standard 3 2 2 2 9 3" xfId="18990"/>
    <cellStyle name="Standard 3 2 2 20" xfId="18991"/>
    <cellStyle name="Standard 3 2 2 21" xfId="18992"/>
    <cellStyle name="Standard 3 2 2 22" xfId="18993"/>
    <cellStyle name="Standard 3 2 2 23" xfId="18994"/>
    <cellStyle name="Standard 3 2 2 24" xfId="18995"/>
    <cellStyle name="Standard 3 2 2 3" xfId="6735"/>
    <cellStyle name="Standard 3 2 2 3 10" xfId="18996"/>
    <cellStyle name="Standard 3 2 2 3 2" xfId="18997"/>
    <cellStyle name="Standard 3 2 2 3 2 2" xfId="18998"/>
    <cellStyle name="Standard 3 2 2 3 3" xfId="18999"/>
    <cellStyle name="Standard 3 2 2 3 3 2" xfId="19000"/>
    <cellStyle name="Standard 3 2 2 3 4" xfId="19001"/>
    <cellStyle name="Standard 3 2 2 3 4 2" xfId="19002"/>
    <cellStyle name="Standard 3 2 2 3 5" xfId="19003"/>
    <cellStyle name="Standard 3 2 2 3 6" xfId="19004"/>
    <cellStyle name="Standard 3 2 2 3 7" xfId="19005"/>
    <cellStyle name="Standard 3 2 2 3 8" xfId="19006"/>
    <cellStyle name="Standard 3 2 2 3 9" xfId="19007"/>
    <cellStyle name="Standard 3 2 2 4" xfId="19008"/>
    <cellStyle name="Standard 3 2 2 4 2" xfId="19009"/>
    <cellStyle name="Standard 3 2 2 4 3" xfId="19010"/>
    <cellStyle name="Standard 3 2 2 4 4" xfId="19011"/>
    <cellStyle name="Standard 3 2 2 5" xfId="19012"/>
    <cellStyle name="Standard 3 2 2 5 2" xfId="19013"/>
    <cellStyle name="Standard 3 2 2 5 3" xfId="19014"/>
    <cellStyle name="Standard 3 2 2 5 4" xfId="19015"/>
    <cellStyle name="Standard 3 2 2 6" xfId="19016"/>
    <cellStyle name="Standard 3 2 2 6 2" xfId="19017"/>
    <cellStyle name="Standard 3 2 2 6 3" xfId="19018"/>
    <cellStyle name="Standard 3 2 2 6 4" xfId="19019"/>
    <cellStyle name="Standard 3 2 2 7" xfId="19020"/>
    <cellStyle name="Standard 3 2 2 7 2" xfId="19021"/>
    <cellStyle name="Standard 3 2 2 7 3" xfId="19022"/>
    <cellStyle name="Standard 3 2 2 7 4" xfId="19023"/>
    <cellStyle name="Standard 3 2 2 8" xfId="19024"/>
    <cellStyle name="Standard 3 2 2 8 2" xfId="19025"/>
    <cellStyle name="Standard 3 2 2 8 3" xfId="19026"/>
    <cellStyle name="Standard 3 2 2 8 4" xfId="19027"/>
    <cellStyle name="Standard 3 2 2 9" xfId="19028"/>
    <cellStyle name="Standard 3 2 2 9 2" xfId="19029"/>
    <cellStyle name="Standard 3 2 2 9 3" xfId="19030"/>
    <cellStyle name="Standard 3 2 2 9 4" xfId="19031"/>
    <cellStyle name="Standard 3 2 20" xfId="19032"/>
    <cellStyle name="Standard 3 2 20 2" xfId="19033"/>
    <cellStyle name="Standard 3 2 20 3" xfId="19034"/>
    <cellStyle name="Standard 3 2 20 4" xfId="19035"/>
    <cellStyle name="Standard 3 2 21" xfId="19036"/>
    <cellStyle name="Standard 3 2 21 2" xfId="19037"/>
    <cellStyle name="Standard 3 2 21 3" xfId="19038"/>
    <cellStyle name="Standard 3 2 22" xfId="19039"/>
    <cellStyle name="Standard 3 2 22 2" xfId="19040"/>
    <cellStyle name="Standard 3 2 22 3" xfId="19041"/>
    <cellStyle name="Standard 3 2 23" xfId="19042"/>
    <cellStyle name="Standard 3 2 23 2" xfId="19043"/>
    <cellStyle name="Standard 3 2 23 3" xfId="19044"/>
    <cellStyle name="Standard 3 2 24" xfId="19045"/>
    <cellStyle name="Standard 3 2 24 2" xfId="19046"/>
    <cellStyle name="Standard 3 2 24 3" xfId="19047"/>
    <cellStyle name="Standard 3 2 25" xfId="19048"/>
    <cellStyle name="Standard 3 2 25 2" xfId="19049"/>
    <cellStyle name="Standard 3 2 26" xfId="19050"/>
    <cellStyle name="Standard 3 2 26 2" xfId="19051"/>
    <cellStyle name="Standard 3 2 27" xfId="19052"/>
    <cellStyle name="Standard 3 2 28" xfId="19053"/>
    <cellStyle name="Standard 3 2 29" xfId="19054"/>
    <cellStyle name="Standard 3 2 3" xfId="2212"/>
    <cellStyle name="Standard 3 2 3 10" xfId="19055"/>
    <cellStyle name="Standard 3 2 3 10 2" xfId="19056"/>
    <cellStyle name="Standard 3 2 3 10 3" xfId="19057"/>
    <cellStyle name="Standard 3 2 3 11" xfId="19058"/>
    <cellStyle name="Standard 3 2 3 11 2" xfId="19059"/>
    <cellStyle name="Standard 3 2 3 12" xfId="19060"/>
    <cellStyle name="Standard 3 2 3 12 2" xfId="19061"/>
    <cellStyle name="Standard 3 2 3 13" xfId="19062"/>
    <cellStyle name="Standard 3 2 3 14" xfId="19063"/>
    <cellStyle name="Standard 3 2 3 15" xfId="19064"/>
    <cellStyle name="Standard 3 2 3 16" xfId="19065"/>
    <cellStyle name="Standard 3 2 3 17" xfId="19066"/>
    <cellStyle name="Standard 3 2 3 18" xfId="19067"/>
    <cellStyle name="Standard 3 2 3 19" xfId="19068"/>
    <cellStyle name="Standard 3 2 3 2" xfId="6737"/>
    <cellStyle name="Standard 3 2 3 2 2" xfId="19069"/>
    <cellStyle name="Standard 3 2 3 2 3" xfId="19070"/>
    <cellStyle name="Standard 3 2 3 2 4" xfId="19071"/>
    <cellStyle name="Standard 3 2 3 2 5" xfId="19072"/>
    <cellStyle name="Standard 3 2 3 20" xfId="19073"/>
    <cellStyle name="Standard 3 2 3 21" xfId="19074"/>
    <cellStyle name="Standard 3 2 3 3" xfId="19075"/>
    <cellStyle name="Standard 3 2 3 3 2" xfId="19076"/>
    <cellStyle name="Standard 3 2 3 3 3" xfId="19077"/>
    <cellStyle name="Standard 3 2 3 3 4" xfId="19078"/>
    <cellStyle name="Standard 3 2 3 4" xfId="19079"/>
    <cellStyle name="Standard 3 2 3 4 2" xfId="19080"/>
    <cellStyle name="Standard 3 2 3 4 3" xfId="19081"/>
    <cellStyle name="Standard 3 2 3 4 4" xfId="19082"/>
    <cellStyle name="Standard 3 2 3 5" xfId="19083"/>
    <cellStyle name="Standard 3 2 3 5 2" xfId="19084"/>
    <cellStyle name="Standard 3 2 3 5 3" xfId="19085"/>
    <cellStyle name="Standard 3 2 3 5 4" xfId="19086"/>
    <cellStyle name="Standard 3 2 3 6" xfId="19087"/>
    <cellStyle name="Standard 3 2 3 6 2" xfId="19088"/>
    <cellStyle name="Standard 3 2 3 6 3" xfId="19089"/>
    <cellStyle name="Standard 3 2 3 6 4" xfId="19090"/>
    <cellStyle name="Standard 3 2 3 7" xfId="19091"/>
    <cellStyle name="Standard 3 2 3 7 2" xfId="19092"/>
    <cellStyle name="Standard 3 2 3 7 3" xfId="19093"/>
    <cellStyle name="Standard 3 2 3 8" xfId="19094"/>
    <cellStyle name="Standard 3 2 3 8 2" xfId="19095"/>
    <cellStyle name="Standard 3 2 3 8 3" xfId="19096"/>
    <cellStyle name="Standard 3 2 3 9" xfId="19097"/>
    <cellStyle name="Standard 3 2 3 9 2" xfId="19098"/>
    <cellStyle name="Standard 3 2 3 9 3" xfId="19099"/>
    <cellStyle name="Standard 3 2 30" xfId="19100"/>
    <cellStyle name="Standard 3 2 31" xfId="19101"/>
    <cellStyle name="Standard 3 2 32" xfId="19102"/>
    <cellStyle name="Standard 3 2 33" xfId="19103"/>
    <cellStyle name="Standard 3 2 34" xfId="19104"/>
    <cellStyle name="Standard 3 2 35" xfId="19105"/>
    <cellStyle name="Standard 3 2 36" xfId="2209"/>
    <cellStyle name="Standard 3 2 37" xfId="19878"/>
    <cellStyle name="Standard 3 2 4" xfId="2213"/>
    <cellStyle name="Standard 3 2 4 10" xfId="19106"/>
    <cellStyle name="Standard 3 2 4 2" xfId="6738"/>
    <cellStyle name="Standard 3 2 4 2 2" xfId="19107"/>
    <cellStyle name="Standard 3 2 4 3" xfId="19108"/>
    <cellStyle name="Standard 3 2 4 3 2" xfId="19109"/>
    <cellStyle name="Standard 3 2 4 4" xfId="19110"/>
    <cellStyle name="Standard 3 2 4 4 2" xfId="19111"/>
    <cellStyle name="Standard 3 2 4 5" xfId="19112"/>
    <cellStyle name="Standard 3 2 4 5 2" xfId="19113"/>
    <cellStyle name="Standard 3 2 4 6" xfId="19114"/>
    <cellStyle name="Standard 3 2 4 7" xfId="19115"/>
    <cellStyle name="Standard 3 2 4 8" xfId="19116"/>
    <cellStyle name="Standard 3 2 4 9" xfId="19117"/>
    <cellStyle name="Standard 3 2 5" xfId="2214"/>
    <cellStyle name="Standard 3 2 5 2" xfId="6739"/>
    <cellStyle name="Standard 3 2 5 3" xfId="19118"/>
    <cellStyle name="Standard 3 2 5 4" xfId="19119"/>
    <cellStyle name="Standard 3 2 5 5" xfId="19120"/>
    <cellStyle name="Standard 3 2 5 6" xfId="19121"/>
    <cellStyle name="Standard 3 2 6" xfId="2215"/>
    <cellStyle name="Standard 3 2 6 2" xfId="6740"/>
    <cellStyle name="Standard 3 2 6 3" xfId="19122"/>
    <cellStyle name="Standard 3 2 6 4" xfId="19123"/>
    <cellStyle name="Standard 3 2 6 5" xfId="19124"/>
    <cellStyle name="Standard 3 2 6 6" xfId="19125"/>
    <cellStyle name="Standard 3 2 7" xfId="6734"/>
    <cellStyle name="Standard 3 2 7 2" xfId="19126"/>
    <cellStyle name="Standard 3 2 7 3" xfId="19127"/>
    <cellStyle name="Standard 3 2 7 4" xfId="19128"/>
    <cellStyle name="Standard 3 2 7 5" xfId="19129"/>
    <cellStyle name="Standard 3 2 8" xfId="19130"/>
    <cellStyle name="Standard 3 2 8 2" xfId="19131"/>
    <cellStyle name="Standard 3 2 8 3" xfId="19132"/>
    <cellStyle name="Standard 3 2 8 4" xfId="19133"/>
    <cellStyle name="Standard 3 2 9" xfId="19134"/>
    <cellStyle name="Standard 3 2 9 2" xfId="19135"/>
    <cellStyle name="Standard 3 2 9 3" xfId="19136"/>
    <cellStyle name="Standard 3 2 9 4" xfId="19137"/>
    <cellStyle name="Standard 3 20" xfId="19138"/>
    <cellStyle name="Standard 3 20 2" xfId="19139"/>
    <cellStyle name="Standard 3 20 3" xfId="19140"/>
    <cellStyle name="Standard 3 20 4" xfId="19141"/>
    <cellStyle name="Standard 3 21" xfId="19142"/>
    <cellStyle name="Standard 3 21 2" xfId="19143"/>
    <cellStyle name="Standard 3 21 3" xfId="19144"/>
    <cellStyle name="Standard 3 21 4" xfId="19145"/>
    <cellStyle name="Standard 3 22" xfId="19146"/>
    <cellStyle name="Standard 3 22 2" xfId="19147"/>
    <cellStyle name="Standard 3 22 3" xfId="19148"/>
    <cellStyle name="Standard 3 22 4" xfId="19149"/>
    <cellStyle name="Standard 3 23" xfId="19150"/>
    <cellStyle name="Standard 3 23 2" xfId="19151"/>
    <cellStyle name="Standard 3 23 3" xfId="19152"/>
    <cellStyle name="Standard 3 23 4" xfId="19153"/>
    <cellStyle name="Standard 3 24" xfId="19154"/>
    <cellStyle name="Standard 3 24 2" xfId="19155"/>
    <cellStyle name="Standard 3 24 3" xfId="19156"/>
    <cellStyle name="Standard 3 25" xfId="19157"/>
    <cellStyle name="Standard 3 25 2" xfId="19158"/>
    <cellStyle name="Standard 3 25 3" xfId="19159"/>
    <cellStyle name="Standard 3 26" xfId="19160"/>
    <cellStyle name="Standard 3 26 2" xfId="19161"/>
    <cellStyle name="Standard 3 26 3" xfId="19162"/>
    <cellStyle name="Standard 3 27" xfId="19163"/>
    <cellStyle name="Standard 3 27 2" xfId="19164"/>
    <cellStyle name="Standard 3 27 3" xfId="19165"/>
    <cellStyle name="Standard 3 28" xfId="19166"/>
    <cellStyle name="Standard 3 28 2" xfId="19167"/>
    <cellStyle name="Standard 3 29" xfId="19168"/>
    <cellStyle name="Standard 3 29 2" xfId="19169"/>
    <cellStyle name="Standard 3 3" xfId="2216"/>
    <cellStyle name="Standard 3 3 10" xfId="19170"/>
    <cellStyle name="Standard 3 3 10 2" xfId="19171"/>
    <cellStyle name="Standard 3 3 10 3" xfId="19172"/>
    <cellStyle name="Standard 3 3 11" xfId="19173"/>
    <cellStyle name="Standard 3 3 11 2" xfId="19174"/>
    <cellStyle name="Standard 3 3 11 3" xfId="19175"/>
    <cellStyle name="Standard 3 3 12" xfId="19176"/>
    <cellStyle name="Standard 3 3 12 2" xfId="19177"/>
    <cellStyle name="Standard 3 3 12 3" xfId="19178"/>
    <cellStyle name="Standard 3 3 13" xfId="19179"/>
    <cellStyle name="Standard 3 3 13 2" xfId="19180"/>
    <cellStyle name="Standard 3 3 13 3" xfId="19181"/>
    <cellStyle name="Standard 3 3 14" xfId="19182"/>
    <cellStyle name="Standard 3 3 14 2" xfId="19183"/>
    <cellStyle name="Standard 3 3 15" xfId="19184"/>
    <cellStyle name="Standard 3 3 15 2" xfId="19185"/>
    <cellStyle name="Standard 3 3 16" xfId="19186"/>
    <cellStyle name="Standard 3 3 17" xfId="19187"/>
    <cellStyle name="Standard 3 3 18" xfId="19188"/>
    <cellStyle name="Standard 3 3 19" xfId="19189"/>
    <cellStyle name="Standard 3 3 2" xfId="2217"/>
    <cellStyle name="Standard 3 3 2 10" xfId="19190"/>
    <cellStyle name="Standard 3 3 2 10 2" xfId="19191"/>
    <cellStyle name="Standard 3 3 2 10 3" xfId="19192"/>
    <cellStyle name="Standard 3 3 2 11" xfId="19193"/>
    <cellStyle name="Standard 3 3 2 11 2" xfId="19194"/>
    <cellStyle name="Standard 3 3 2 12" xfId="19195"/>
    <cellStyle name="Standard 3 3 2 12 2" xfId="19196"/>
    <cellStyle name="Standard 3 3 2 13" xfId="19197"/>
    <cellStyle name="Standard 3 3 2 14" xfId="19198"/>
    <cellStyle name="Standard 3 3 2 15" xfId="19199"/>
    <cellStyle name="Standard 3 3 2 16" xfId="19200"/>
    <cellStyle name="Standard 3 3 2 17" xfId="19201"/>
    <cellStyle name="Standard 3 3 2 18" xfId="19202"/>
    <cellStyle name="Standard 3 3 2 19" xfId="19203"/>
    <cellStyle name="Standard 3 3 2 2" xfId="6742"/>
    <cellStyle name="Standard 3 3 2 2 2" xfId="19204"/>
    <cellStyle name="Standard 3 3 2 2 3" xfId="19205"/>
    <cellStyle name="Standard 3 3 2 2 4" xfId="19206"/>
    <cellStyle name="Standard 3 3 2 2 5" xfId="19207"/>
    <cellStyle name="Standard 3 3 2 20" xfId="19208"/>
    <cellStyle name="Standard 3 3 2 21" xfId="19209"/>
    <cellStyle name="Standard 3 3 2 3" xfId="19210"/>
    <cellStyle name="Standard 3 3 2 3 2" xfId="19211"/>
    <cellStyle name="Standard 3 3 2 3 3" xfId="19212"/>
    <cellStyle name="Standard 3 3 2 3 4" xfId="19213"/>
    <cellStyle name="Standard 3 3 2 4" xfId="19214"/>
    <cellStyle name="Standard 3 3 2 4 2" xfId="19215"/>
    <cellStyle name="Standard 3 3 2 4 3" xfId="19216"/>
    <cellStyle name="Standard 3 3 2 4 4" xfId="19217"/>
    <cellStyle name="Standard 3 3 2 5" xfId="19218"/>
    <cellStyle name="Standard 3 3 2 5 2" xfId="19219"/>
    <cellStyle name="Standard 3 3 2 5 3" xfId="19220"/>
    <cellStyle name="Standard 3 3 2 5 4" xfId="19221"/>
    <cellStyle name="Standard 3 3 2 6" xfId="19222"/>
    <cellStyle name="Standard 3 3 2 6 2" xfId="19223"/>
    <cellStyle name="Standard 3 3 2 6 3" xfId="19224"/>
    <cellStyle name="Standard 3 3 2 6 4" xfId="19225"/>
    <cellStyle name="Standard 3 3 2 7" xfId="19226"/>
    <cellStyle name="Standard 3 3 2 7 2" xfId="19227"/>
    <cellStyle name="Standard 3 3 2 7 3" xfId="19228"/>
    <cellStyle name="Standard 3 3 2 8" xfId="19229"/>
    <cellStyle name="Standard 3 3 2 8 2" xfId="19230"/>
    <cellStyle name="Standard 3 3 2 8 3" xfId="19231"/>
    <cellStyle name="Standard 3 3 2 9" xfId="19232"/>
    <cellStyle name="Standard 3 3 2 9 2" xfId="19233"/>
    <cellStyle name="Standard 3 3 2 9 3" xfId="19234"/>
    <cellStyle name="Standard 3 3 20" xfId="19235"/>
    <cellStyle name="Standard 3 3 21" xfId="19236"/>
    <cellStyle name="Standard 3 3 22" xfId="19237"/>
    <cellStyle name="Standard 3 3 23" xfId="19238"/>
    <cellStyle name="Standard 3 3 24" xfId="19239"/>
    <cellStyle name="Standard 3 3 3" xfId="2218"/>
    <cellStyle name="Standard 3 3 3 10" xfId="19240"/>
    <cellStyle name="Standard 3 3 3 2" xfId="6743"/>
    <cellStyle name="Standard 3 3 3 2 2" xfId="19241"/>
    <cellStyle name="Standard 3 3 3 3" xfId="19242"/>
    <cellStyle name="Standard 3 3 3 3 2" xfId="19243"/>
    <cellStyle name="Standard 3 3 3 4" xfId="19244"/>
    <cellStyle name="Standard 3 3 3 4 2" xfId="19245"/>
    <cellStyle name="Standard 3 3 3 5" xfId="19246"/>
    <cellStyle name="Standard 3 3 3 5 2" xfId="19247"/>
    <cellStyle name="Standard 3 3 3 6" xfId="19248"/>
    <cellStyle name="Standard 3 3 3 7" xfId="19249"/>
    <cellStyle name="Standard 3 3 3 8" xfId="19250"/>
    <cellStyle name="Standard 3 3 3 9" xfId="19251"/>
    <cellStyle name="Standard 3 3 4" xfId="2219"/>
    <cellStyle name="Standard 3 3 4 2" xfId="6744"/>
    <cellStyle name="Standard 3 3 4 3" xfId="19252"/>
    <cellStyle name="Standard 3 3 4 4" xfId="19253"/>
    <cellStyle name="Standard 3 3 4 5" xfId="19254"/>
    <cellStyle name="Standard 3 3 4 6" xfId="19255"/>
    <cellStyle name="Standard 3 3 5" xfId="6741"/>
    <cellStyle name="Standard 3 3 5 2" xfId="19256"/>
    <cellStyle name="Standard 3 3 5 3" xfId="19257"/>
    <cellStyle name="Standard 3 3 5 4" xfId="19258"/>
    <cellStyle name="Standard 3 3 5 5" xfId="19259"/>
    <cellStyle name="Standard 3 3 6" xfId="19260"/>
    <cellStyle name="Standard 3 3 6 2" xfId="19261"/>
    <cellStyle name="Standard 3 3 6 3" xfId="19262"/>
    <cellStyle name="Standard 3 3 6 4" xfId="19263"/>
    <cellStyle name="Standard 3 3 7" xfId="19264"/>
    <cellStyle name="Standard 3 3 7 2" xfId="19265"/>
    <cellStyle name="Standard 3 3 7 3" xfId="19266"/>
    <cellStyle name="Standard 3 3 7 4" xfId="19267"/>
    <cellStyle name="Standard 3 3 8" xfId="19268"/>
    <cellStyle name="Standard 3 3 8 2" xfId="19269"/>
    <cellStyle name="Standard 3 3 8 3" xfId="19270"/>
    <cellStyle name="Standard 3 3 8 4" xfId="19271"/>
    <cellStyle name="Standard 3 3 9" xfId="19272"/>
    <cellStyle name="Standard 3 3 9 2" xfId="19273"/>
    <cellStyle name="Standard 3 3 9 3" xfId="19274"/>
    <cellStyle name="Standard 3 3 9 4" xfId="19275"/>
    <cellStyle name="Standard 3 30" xfId="19276"/>
    <cellStyle name="Standard 3 31" xfId="19277"/>
    <cellStyle name="Standard 3 32" xfId="19278"/>
    <cellStyle name="Standard 3 33" xfId="19279"/>
    <cellStyle name="Standard 3 34" xfId="19280"/>
    <cellStyle name="Standard 3 35" xfId="19281"/>
    <cellStyle name="Standard 3 36" xfId="19282"/>
    <cellStyle name="Standard 3 37" xfId="19283"/>
    <cellStyle name="Standard 3 38" xfId="19284"/>
    <cellStyle name="Standard 3 4" xfId="2220"/>
    <cellStyle name="Standard 3 4 10" xfId="19285"/>
    <cellStyle name="Standard 3 4 10 2" xfId="19286"/>
    <cellStyle name="Standard 3 4 10 3" xfId="19287"/>
    <cellStyle name="Standard 3 4 11" xfId="19288"/>
    <cellStyle name="Standard 3 4 11 2" xfId="19289"/>
    <cellStyle name="Standard 3 4 12" xfId="19290"/>
    <cellStyle name="Standard 3 4 12 2" xfId="19291"/>
    <cellStyle name="Standard 3 4 13" xfId="19292"/>
    <cellStyle name="Standard 3 4 14" xfId="19293"/>
    <cellStyle name="Standard 3 4 15" xfId="19294"/>
    <cellStyle name="Standard 3 4 16" xfId="19295"/>
    <cellStyle name="Standard 3 4 17" xfId="19296"/>
    <cellStyle name="Standard 3 4 18" xfId="19297"/>
    <cellStyle name="Standard 3 4 19" xfId="19298"/>
    <cellStyle name="Standard 3 4 2" xfId="2221"/>
    <cellStyle name="Standard 3 4 2 2" xfId="6746"/>
    <cellStyle name="Standard 3 4 2 3" xfId="19299"/>
    <cellStyle name="Standard 3 4 2 4" xfId="19300"/>
    <cellStyle name="Standard 3 4 2 5" xfId="19301"/>
    <cellStyle name="Standard 3 4 2 6" xfId="19302"/>
    <cellStyle name="Standard 3 4 20" xfId="19303"/>
    <cellStyle name="Standard 3 4 21" xfId="19304"/>
    <cellStyle name="Standard 3 4 3" xfId="6745"/>
    <cellStyle name="Standard 3 4 3 2" xfId="19305"/>
    <cellStyle name="Standard 3 4 3 3" xfId="19306"/>
    <cellStyle name="Standard 3 4 3 4" xfId="19307"/>
    <cellStyle name="Standard 3 4 3 5" xfId="19308"/>
    <cellStyle name="Standard 3 4 4" xfId="19309"/>
    <cellStyle name="Standard 3 4 4 2" xfId="19310"/>
    <cellStyle name="Standard 3 4 4 3" xfId="19311"/>
    <cellStyle name="Standard 3 4 4 4" xfId="19312"/>
    <cellStyle name="Standard 3 4 5" xfId="19313"/>
    <cellStyle name="Standard 3 4 5 2" xfId="19314"/>
    <cellStyle name="Standard 3 4 5 3" xfId="19315"/>
    <cellStyle name="Standard 3 4 5 4" xfId="19316"/>
    <cellStyle name="Standard 3 4 6" xfId="19317"/>
    <cellStyle name="Standard 3 4 6 2" xfId="19318"/>
    <cellStyle name="Standard 3 4 6 3" xfId="19319"/>
    <cellStyle name="Standard 3 4 6 4" xfId="19320"/>
    <cellStyle name="Standard 3 4 7" xfId="19321"/>
    <cellStyle name="Standard 3 4 7 2" xfId="19322"/>
    <cellStyle name="Standard 3 4 7 3" xfId="19323"/>
    <cellStyle name="Standard 3 4 8" xfId="19324"/>
    <cellStyle name="Standard 3 4 8 2" xfId="19325"/>
    <cellStyle name="Standard 3 4 8 3" xfId="19326"/>
    <cellStyle name="Standard 3 4 9" xfId="19327"/>
    <cellStyle name="Standard 3 4 9 2" xfId="19328"/>
    <cellStyle name="Standard 3 4 9 3" xfId="19329"/>
    <cellStyle name="Standard 3 5" xfId="2222"/>
    <cellStyle name="Standard 3 5 10" xfId="19330"/>
    <cellStyle name="Standard 3 5 2" xfId="2223"/>
    <cellStyle name="Standard 3 5 2 2" xfId="6748"/>
    <cellStyle name="Standard 3 5 2 3" xfId="19331"/>
    <cellStyle name="Standard 3 5 3" xfId="6747"/>
    <cellStyle name="Standard 3 5 3 2" xfId="19332"/>
    <cellStyle name="Standard 3 5 4" xfId="19333"/>
    <cellStyle name="Standard 3 5 4 2" xfId="19334"/>
    <cellStyle name="Standard 3 5 5" xfId="19335"/>
    <cellStyle name="Standard 3 5 5 2" xfId="19336"/>
    <cellStyle name="Standard 3 5 6" xfId="19337"/>
    <cellStyle name="Standard 3 5 6 2" xfId="19338"/>
    <cellStyle name="Standard 3 5 7" xfId="19339"/>
    <cellStyle name="Standard 3 5 8" xfId="19340"/>
    <cellStyle name="Standard 3 5 9" xfId="19341"/>
    <cellStyle name="Standard 3 6" xfId="2224"/>
    <cellStyle name="Standard 3 6 2" xfId="6749"/>
    <cellStyle name="Standard 3 6 3" xfId="19342"/>
    <cellStyle name="Standard 3 6 4" xfId="19343"/>
    <cellStyle name="Standard 3 6 5" xfId="19344"/>
    <cellStyle name="Standard 3 6 6" xfId="19345"/>
    <cellStyle name="Standard 3 7" xfId="2225"/>
    <cellStyle name="Standard 3 7 2" xfId="6750"/>
    <cellStyle name="Standard 3 7 3" xfId="19346"/>
    <cellStyle name="Standard 3 7 4" xfId="19347"/>
    <cellStyle name="Standard 3 7 5" xfId="19348"/>
    <cellStyle name="Standard 3 7 6" xfId="19349"/>
    <cellStyle name="Standard 3 8" xfId="2226"/>
    <cellStyle name="Standard 3 8 2" xfId="6751"/>
    <cellStyle name="Standard 3 8 3" xfId="19350"/>
    <cellStyle name="Standard 3 8 4" xfId="19351"/>
    <cellStyle name="Standard 3 8 5" xfId="19352"/>
    <cellStyle name="Standard 3 8 6" xfId="19353"/>
    <cellStyle name="Standard 3 9" xfId="2227"/>
    <cellStyle name="Standard 3 9 2" xfId="19354"/>
    <cellStyle name="Standard 3 9 3" xfId="19355"/>
    <cellStyle name="Standard 3 9 4" xfId="19356"/>
    <cellStyle name="Standard 3 9 5" xfId="19357"/>
    <cellStyle name="Standard 30" xfId="19876"/>
    <cellStyle name="Standard 4" xfId="119"/>
    <cellStyle name="Standard 4 2" xfId="2228"/>
    <cellStyle name="Standard 4 2 2" xfId="2229"/>
    <cellStyle name="Standard 4 2 2 2" xfId="6753"/>
    <cellStyle name="Standard 4 2 3" xfId="6752"/>
    <cellStyle name="Standard 4 3" xfId="2230"/>
    <cellStyle name="Standard 4 3 2" xfId="3136"/>
    <cellStyle name="Standard 4 3 2 2" xfId="3525"/>
    <cellStyle name="Standard 4 3 2 2 2" xfId="6756"/>
    <cellStyle name="Standard 4 3 2 2 3" xfId="19358"/>
    <cellStyle name="Standard 4 3 2 3" xfId="6755"/>
    <cellStyle name="Standard 4 3 2 3 2" xfId="19359"/>
    <cellStyle name="Standard 4 3 2 4" xfId="19360"/>
    <cellStyle name="Standard 4 3 2 5" xfId="19361"/>
    <cellStyle name="Standard 4 3 3" xfId="3137"/>
    <cellStyle name="Standard 4 3 3 2" xfId="6757"/>
    <cellStyle name="Standard 4 3 3 3" xfId="19362"/>
    <cellStyle name="Standard 4 3 4" xfId="3526"/>
    <cellStyle name="Standard 4 3 4 2" xfId="6758"/>
    <cellStyle name="Standard 4 3 5" xfId="6754"/>
    <cellStyle name="Standard 4 3 5 2" xfId="19363"/>
    <cellStyle name="Standard 4 3 6" xfId="19364"/>
    <cellStyle name="Standard 4 4" xfId="2231"/>
    <cellStyle name="Standard 4 4 2" xfId="3138"/>
    <cellStyle name="Standard 4 4 2 2" xfId="6759"/>
    <cellStyle name="Standard 4 4 2 3" xfId="19365"/>
    <cellStyle name="Standard 4 4 3" xfId="3527"/>
    <cellStyle name="Standard 4 4 3 2" xfId="6760"/>
    <cellStyle name="Standard 4 4 4" xfId="19366"/>
    <cellStyle name="Standard 4 4 4 2" xfId="19367"/>
    <cellStyle name="Standard 4 4 5" xfId="19368"/>
    <cellStyle name="Standard 4 5" xfId="3139"/>
    <cellStyle name="Standard 4 5 2" xfId="6761"/>
    <cellStyle name="Standard 4 5 3" xfId="19369"/>
    <cellStyle name="Standard 4 6" xfId="3528"/>
    <cellStyle name="Standard 4 6 2" xfId="6762"/>
    <cellStyle name="Standard 4 7" xfId="3614"/>
    <cellStyle name="Standard 4 7 2" xfId="19370"/>
    <cellStyle name="Standard 4 8" xfId="19371"/>
    <cellStyle name="Standard 41 2" xfId="19372"/>
    <cellStyle name="Standard 42 2" xfId="19373"/>
    <cellStyle name="Standard 43 2" xfId="19374"/>
    <cellStyle name="Standard 5" xfId="120"/>
    <cellStyle name="Standard 5 2" xfId="2233"/>
    <cellStyle name="Standard 5 2 2" xfId="6764"/>
    <cellStyle name="Standard 5 3" xfId="2234"/>
    <cellStyle name="Standard 5 4" xfId="6763"/>
    <cellStyle name="Standard 5 5" xfId="19830"/>
    <cellStyle name="Standard 5 6" xfId="2232"/>
    <cellStyle name="Standard 6" xfId="121"/>
    <cellStyle name="Standard 6 2" xfId="19375"/>
    <cellStyle name="Standard 6 3" xfId="19832"/>
    <cellStyle name="Standard 6 4" xfId="2235"/>
    <cellStyle name="Standard 6 5" xfId="19874"/>
    <cellStyle name="Standard 6 6" xfId="19877"/>
    <cellStyle name="Standard 7" xfId="2236"/>
    <cellStyle name="Standard 7 10" xfId="19376"/>
    <cellStyle name="Standard 7 10 2" xfId="19377"/>
    <cellStyle name="Standard 7 10 3" xfId="19378"/>
    <cellStyle name="Standard 7 10 4" xfId="19379"/>
    <cellStyle name="Standard 7 11" xfId="19380"/>
    <cellStyle name="Standard 7 11 2" xfId="19381"/>
    <cellStyle name="Standard 7 11 3" xfId="19382"/>
    <cellStyle name="Standard 7 11 4" xfId="19383"/>
    <cellStyle name="Standard 7 12" xfId="19384"/>
    <cellStyle name="Standard 7 12 2" xfId="19385"/>
    <cellStyle name="Standard 7 12 3" xfId="19386"/>
    <cellStyle name="Standard 7 12 4" xfId="19387"/>
    <cellStyle name="Standard 7 13" xfId="19388"/>
    <cellStyle name="Standard 7 13 2" xfId="19389"/>
    <cellStyle name="Standard 7 13 3" xfId="19390"/>
    <cellStyle name="Standard 7 13 4" xfId="19391"/>
    <cellStyle name="Standard 7 14" xfId="19392"/>
    <cellStyle name="Standard 7 14 2" xfId="19393"/>
    <cellStyle name="Standard 7 14 3" xfId="19394"/>
    <cellStyle name="Standard 7 15" xfId="19395"/>
    <cellStyle name="Standard 7 15 2" xfId="19396"/>
    <cellStyle name="Standard 7 15 3" xfId="19397"/>
    <cellStyle name="Standard 7 16" xfId="19398"/>
    <cellStyle name="Standard 7 16 2" xfId="19399"/>
    <cellStyle name="Standard 7 16 3" xfId="19400"/>
    <cellStyle name="Standard 7 17" xfId="19401"/>
    <cellStyle name="Standard 7 17 2" xfId="19402"/>
    <cellStyle name="Standard 7 17 3" xfId="19403"/>
    <cellStyle name="Standard 7 18" xfId="19404"/>
    <cellStyle name="Standard 7 18 2" xfId="19405"/>
    <cellStyle name="Standard 7 19" xfId="19406"/>
    <cellStyle name="Standard 7 19 2" xfId="19407"/>
    <cellStyle name="Standard 7 2" xfId="3140"/>
    <cellStyle name="Standard 7 2 10" xfId="19408"/>
    <cellStyle name="Standard 7 2 10 2" xfId="19409"/>
    <cellStyle name="Standard 7 2 10 3" xfId="19410"/>
    <cellStyle name="Standard 7 2 11" xfId="19411"/>
    <cellStyle name="Standard 7 2 11 2" xfId="19412"/>
    <cellStyle name="Standard 7 2 11 3" xfId="19413"/>
    <cellStyle name="Standard 7 2 12" xfId="19414"/>
    <cellStyle name="Standard 7 2 12 2" xfId="19415"/>
    <cellStyle name="Standard 7 2 12 3" xfId="19416"/>
    <cellStyle name="Standard 7 2 13" xfId="19417"/>
    <cellStyle name="Standard 7 2 13 2" xfId="19418"/>
    <cellStyle name="Standard 7 2 13 3" xfId="19419"/>
    <cellStyle name="Standard 7 2 14" xfId="19420"/>
    <cellStyle name="Standard 7 2 14 2" xfId="19421"/>
    <cellStyle name="Standard 7 2 15" xfId="19422"/>
    <cellStyle name="Standard 7 2 15 2" xfId="19423"/>
    <cellStyle name="Standard 7 2 16" xfId="19424"/>
    <cellStyle name="Standard 7 2 16 2" xfId="19425"/>
    <cellStyle name="Standard 7 2 17" xfId="19426"/>
    <cellStyle name="Standard 7 2 18" xfId="19427"/>
    <cellStyle name="Standard 7 2 19" xfId="19428"/>
    <cellStyle name="Standard 7 2 2" xfId="19429"/>
    <cellStyle name="Standard 7 2 2 10" xfId="19430"/>
    <cellStyle name="Standard 7 2 2 10 2" xfId="19431"/>
    <cellStyle name="Standard 7 2 2 10 3" xfId="19432"/>
    <cellStyle name="Standard 7 2 2 11" xfId="19433"/>
    <cellStyle name="Standard 7 2 2 11 2" xfId="19434"/>
    <cellStyle name="Standard 7 2 2 12" xfId="19435"/>
    <cellStyle name="Standard 7 2 2 12 2" xfId="19436"/>
    <cellStyle name="Standard 7 2 2 13" xfId="19437"/>
    <cellStyle name="Standard 7 2 2 14" xfId="19438"/>
    <cellStyle name="Standard 7 2 2 15" xfId="19439"/>
    <cellStyle name="Standard 7 2 2 16" xfId="19440"/>
    <cellStyle name="Standard 7 2 2 17" xfId="19441"/>
    <cellStyle name="Standard 7 2 2 18" xfId="19442"/>
    <cellStyle name="Standard 7 2 2 19" xfId="19443"/>
    <cellStyle name="Standard 7 2 2 2" xfId="19444"/>
    <cellStyle name="Standard 7 2 2 2 2" xfId="19445"/>
    <cellStyle name="Standard 7 2 2 2 3" xfId="19446"/>
    <cellStyle name="Standard 7 2 2 2 4" xfId="19447"/>
    <cellStyle name="Standard 7 2 2 20" xfId="19448"/>
    <cellStyle name="Standard 7 2 2 21" xfId="19449"/>
    <cellStyle name="Standard 7 2 2 3" xfId="19450"/>
    <cellStyle name="Standard 7 2 2 3 2" xfId="19451"/>
    <cellStyle name="Standard 7 2 2 3 3" xfId="19452"/>
    <cellStyle name="Standard 7 2 2 3 4" xfId="19453"/>
    <cellStyle name="Standard 7 2 2 4" xfId="19454"/>
    <cellStyle name="Standard 7 2 2 4 2" xfId="19455"/>
    <cellStyle name="Standard 7 2 2 4 3" xfId="19456"/>
    <cellStyle name="Standard 7 2 2 4 4" xfId="19457"/>
    <cellStyle name="Standard 7 2 2 5" xfId="19458"/>
    <cellStyle name="Standard 7 2 2 5 2" xfId="19459"/>
    <cellStyle name="Standard 7 2 2 5 3" xfId="19460"/>
    <cellStyle name="Standard 7 2 2 5 4" xfId="19461"/>
    <cellStyle name="Standard 7 2 2 6" xfId="19462"/>
    <cellStyle name="Standard 7 2 2 6 2" xfId="19463"/>
    <cellStyle name="Standard 7 2 2 6 3" xfId="19464"/>
    <cellStyle name="Standard 7 2 2 7" xfId="19465"/>
    <cellStyle name="Standard 7 2 2 7 2" xfId="19466"/>
    <cellStyle name="Standard 7 2 2 7 3" xfId="19467"/>
    <cellStyle name="Standard 7 2 2 8" xfId="19468"/>
    <cellStyle name="Standard 7 2 2 8 2" xfId="19469"/>
    <cellStyle name="Standard 7 2 2 8 3" xfId="19470"/>
    <cellStyle name="Standard 7 2 2 9" xfId="19471"/>
    <cellStyle name="Standard 7 2 2 9 2" xfId="19472"/>
    <cellStyle name="Standard 7 2 2 9 3" xfId="19473"/>
    <cellStyle name="Standard 7 2 20" xfId="19474"/>
    <cellStyle name="Standard 7 2 21" xfId="19475"/>
    <cellStyle name="Standard 7 2 22" xfId="19476"/>
    <cellStyle name="Standard 7 2 23" xfId="19477"/>
    <cellStyle name="Standard 7 2 24" xfId="19478"/>
    <cellStyle name="Standard 7 2 3" xfId="19479"/>
    <cellStyle name="Standard 7 2 3 10" xfId="19480"/>
    <cellStyle name="Standard 7 2 3 2" xfId="19481"/>
    <cellStyle name="Standard 7 2 3 2 2" xfId="19482"/>
    <cellStyle name="Standard 7 2 3 3" xfId="19483"/>
    <cellStyle name="Standard 7 2 3 3 2" xfId="19484"/>
    <cellStyle name="Standard 7 2 3 4" xfId="19485"/>
    <cellStyle name="Standard 7 2 3 5" xfId="19486"/>
    <cellStyle name="Standard 7 2 3 6" xfId="19487"/>
    <cellStyle name="Standard 7 2 3 7" xfId="19488"/>
    <cellStyle name="Standard 7 2 3 8" xfId="19489"/>
    <cellStyle name="Standard 7 2 3 9" xfId="19490"/>
    <cellStyle name="Standard 7 2 4" xfId="19491"/>
    <cellStyle name="Standard 7 2 4 2" xfId="19492"/>
    <cellStyle name="Standard 7 2 4 3" xfId="19493"/>
    <cellStyle name="Standard 7 2 4 4" xfId="19494"/>
    <cellStyle name="Standard 7 2 5" xfId="19495"/>
    <cellStyle name="Standard 7 2 5 2" xfId="19496"/>
    <cellStyle name="Standard 7 2 5 3" xfId="19497"/>
    <cellStyle name="Standard 7 2 5 4" xfId="19498"/>
    <cellStyle name="Standard 7 2 6" xfId="19499"/>
    <cellStyle name="Standard 7 2 6 2" xfId="19500"/>
    <cellStyle name="Standard 7 2 6 3" xfId="19501"/>
    <cellStyle name="Standard 7 2 6 4" xfId="19502"/>
    <cellStyle name="Standard 7 2 7" xfId="19503"/>
    <cellStyle name="Standard 7 2 7 2" xfId="19504"/>
    <cellStyle name="Standard 7 2 7 3" xfId="19505"/>
    <cellStyle name="Standard 7 2 7 4" xfId="19506"/>
    <cellStyle name="Standard 7 2 8" xfId="19507"/>
    <cellStyle name="Standard 7 2 8 2" xfId="19508"/>
    <cellStyle name="Standard 7 2 8 3" xfId="19509"/>
    <cellStyle name="Standard 7 2 8 4" xfId="19510"/>
    <cellStyle name="Standard 7 2 9" xfId="19511"/>
    <cellStyle name="Standard 7 2 9 2" xfId="19512"/>
    <cellStyle name="Standard 7 2 9 3" xfId="19513"/>
    <cellStyle name="Standard 7 20" xfId="19514"/>
    <cellStyle name="Standard 7 21" xfId="19515"/>
    <cellStyle name="Standard 7 22" xfId="19516"/>
    <cellStyle name="Standard 7 23" xfId="19517"/>
    <cellStyle name="Standard 7 24" xfId="19518"/>
    <cellStyle name="Standard 7 25" xfId="19519"/>
    <cellStyle name="Standard 7 26" xfId="19520"/>
    <cellStyle name="Standard 7 27" xfId="19521"/>
    <cellStyle name="Standard 7 3" xfId="19522"/>
    <cellStyle name="Standard 7 3 10" xfId="19523"/>
    <cellStyle name="Standard 7 3 10 2" xfId="19524"/>
    <cellStyle name="Standard 7 3 10 3" xfId="19525"/>
    <cellStyle name="Standard 7 3 11" xfId="19526"/>
    <cellStyle name="Standard 7 3 11 2" xfId="19527"/>
    <cellStyle name="Standard 7 3 12" xfId="19528"/>
    <cellStyle name="Standard 7 3 12 2" xfId="19529"/>
    <cellStyle name="Standard 7 3 13" xfId="19530"/>
    <cellStyle name="Standard 7 3 14" xfId="19531"/>
    <cellStyle name="Standard 7 3 15" xfId="19532"/>
    <cellStyle name="Standard 7 3 16" xfId="19533"/>
    <cellStyle name="Standard 7 3 17" xfId="19534"/>
    <cellStyle name="Standard 7 3 18" xfId="19535"/>
    <cellStyle name="Standard 7 3 19" xfId="19536"/>
    <cellStyle name="Standard 7 3 2" xfId="19537"/>
    <cellStyle name="Standard 7 3 2 2" xfId="19538"/>
    <cellStyle name="Standard 7 3 2 3" xfId="19539"/>
    <cellStyle name="Standard 7 3 2 4" xfId="19540"/>
    <cellStyle name="Standard 7 3 20" xfId="19541"/>
    <cellStyle name="Standard 7 3 21" xfId="19542"/>
    <cellStyle name="Standard 7 3 3" xfId="19543"/>
    <cellStyle name="Standard 7 3 3 2" xfId="19544"/>
    <cellStyle name="Standard 7 3 3 3" xfId="19545"/>
    <cellStyle name="Standard 7 3 3 4" xfId="19546"/>
    <cellStyle name="Standard 7 3 4" xfId="19547"/>
    <cellStyle name="Standard 7 3 4 2" xfId="19548"/>
    <cellStyle name="Standard 7 3 4 3" xfId="19549"/>
    <cellStyle name="Standard 7 3 4 4" xfId="19550"/>
    <cellStyle name="Standard 7 3 5" xfId="19551"/>
    <cellStyle name="Standard 7 3 5 2" xfId="19552"/>
    <cellStyle name="Standard 7 3 5 3" xfId="19553"/>
    <cellStyle name="Standard 7 3 5 4" xfId="19554"/>
    <cellStyle name="Standard 7 3 6" xfId="19555"/>
    <cellStyle name="Standard 7 3 6 2" xfId="19556"/>
    <cellStyle name="Standard 7 3 6 3" xfId="19557"/>
    <cellStyle name="Standard 7 3 7" xfId="19558"/>
    <cellStyle name="Standard 7 3 7 2" xfId="19559"/>
    <cellStyle name="Standard 7 3 7 3" xfId="19560"/>
    <cellStyle name="Standard 7 3 8" xfId="19561"/>
    <cellStyle name="Standard 7 3 8 2" xfId="19562"/>
    <cellStyle name="Standard 7 3 8 3" xfId="19563"/>
    <cellStyle name="Standard 7 3 9" xfId="19564"/>
    <cellStyle name="Standard 7 3 9 2" xfId="19565"/>
    <cellStyle name="Standard 7 3 9 3" xfId="19566"/>
    <cellStyle name="Standard 7 4" xfId="19567"/>
    <cellStyle name="Standard 7 4 10" xfId="19568"/>
    <cellStyle name="Standard 7 4 2" xfId="19569"/>
    <cellStyle name="Standard 7 4 2 2" xfId="19570"/>
    <cellStyle name="Standard 7 4 3" xfId="19571"/>
    <cellStyle name="Standard 7 4 3 2" xfId="19572"/>
    <cellStyle name="Standard 7 4 4" xfId="19573"/>
    <cellStyle name="Standard 7 4 5" xfId="19574"/>
    <cellStyle name="Standard 7 4 6" xfId="19575"/>
    <cellStyle name="Standard 7 4 7" xfId="19576"/>
    <cellStyle name="Standard 7 4 8" xfId="19577"/>
    <cellStyle name="Standard 7 4 9" xfId="19578"/>
    <cellStyle name="Standard 7 5" xfId="19579"/>
    <cellStyle name="Standard 7 5 2" xfId="19580"/>
    <cellStyle name="Standard 7 5 3" xfId="19581"/>
    <cellStyle name="Standard 7 5 4" xfId="19582"/>
    <cellStyle name="Standard 7 6" xfId="19583"/>
    <cellStyle name="Standard 7 6 2" xfId="19584"/>
    <cellStyle name="Standard 7 6 3" xfId="19585"/>
    <cellStyle name="Standard 7 6 4" xfId="19586"/>
    <cellStyle name="Standard 7 7" xfId="19587"/>
    <cellStyle name="Standard 7 7 2" xfId="19588"/>
    <cellStyle name="Standard 7 7 3" xfId="19589"/>
    <cellStyle name="Standard 7 7 4" xfId="19590"/>
    <cellStyle name="Standard 7 8" xfId="19591"/>
    <cellStyle name="Standard 7 8 2" xfId="19592"/>
    <cellStyle name="Standard 7 8 3" xfId="19593"/>
    <cellStyle name="Standard 7 8 4" xfId="19594"/>
    <cellStyle name="Standard 7 9" xfId="19595"/>
    <cellStyle name="Standard 7 9 2" xfId="19596"/>
    <cellStyle name="Standard 7 9 3" xfId="19597"/>
    <cellStyle name="Standard 7 9 4" xfId="19598"/>
    <cellStyle name="Standard 8" xfId="2237"/>
    <cellStyle name="Standard 8 10" xfId="19599"/>
    <cellStyle name="Standard 8 10 2" xfId="19600"/>
    <cellStyle name="Standard 8 10 3" xfId="19601"/>
    <cellStyle name="Standard 8 11" xfId="19602"/>
    <cellStyle name="Standard 8 11 2" xfId="19603"/>
    <cellStyle name="Standard 8 11 3" xfId="19604"/>
    <cellStyle name="Standard 8 12" xfId="19605"/>
    <cellStyle name="Standard 8 12 2" xfId="19606"/>
    <cellStyle name="Standard 8 12 3" xfId="19607"/>
    <cellStyle name="Standard 8 13" xfId="19608"/>
    <cellStyle name="Standard 8 13 2" xfId="19609"/>
    <cellStyle name="Standard 8 13 3" xfId="19610"/>
    <cellStyle name="Standard 8 14" xfId="19611"/>
    <cellStyle name="Standard 8 14 2" xfId="19612"/>
    <cellStyle name="Standard 8 15" xfId="19613"/>
    <cellStyle name="Standard 8 16" xfId="19614"/>
    <cellStyle name="Standard 8 17" xfId="19615"/>
    <cellStyle name="Standard 8 18" xfId="19616"/>
    <cellStyle name="Standard 8 19" xfId="19617"/>
    <cellStyle name="Standard 8 2" xfId="19618"/>
    <cellStyle name="Standard 8 2 10" xfId="19619"/>
    <cellStyle name="Standard 8 2 10 2" xfId="19620"/>
    <cellStyle name="Standard 8 2 10 3" xfId="19621"/>
    <cellStyle name="Standard 8 2 11" xfId="19622"/>
    <cellStyle name="Standard 8 2 11 2" xfId="19623"/>
    <cellStyle name="Standard 8 2 12" xfId="19624"/>
    <cellStyle name="Standard 8 2 12 2" xfId="19625"/>
    <cellStyle name="Standard 8 2 13" xfId="19626"/>
    <cellStyle name="Standard 8 2 14" xfId="19627"/>
    <cellStyle name="Standard 8 2 15" xfId="19628"/>
    <cellStyle name="Standard 8 2 16" xfId="19629"/>
    <cellStyle name="Standard 8 2 17" xfId="19630"/>
    <cellStyle name="Standard 8 2 18" xfId="19631"/>
    <cellStyle name="Standard 8 2 19" xfId="19632"/>
    <cellStyle name="Standard 8 2 2" xfId="19633"/>
    <cellStyle name="Standard 8 2 2 2" xfId="19634"/>
    <cellStyle name="Standard 8 2 2 3" xfId="19635"/>
    <cellStyle name="Standard 8 2 2 4" xfId="19636"/>
    <cellStyle name="Standard 8 2 20" xfId="19637"/>
    <cellStyle name="Standard 8 2 21" xfId="19638"/>
    <cellStyle name="Standard 8 2 3" xfId="19639"/>
    <cellStyle name="Standard 8 2 3 2" xfId="19640"/>
    <cellStyle name="Standard 8 2 3 3" xfId="19641"/>
    <cellStyle name="Standard 8 2 3 4" xfId="19642"/>
    <cellStyle name="Standard 8 2 4" xfId="19643"/>
    <cellStyle name="Standard 8 2 4 2" xfId="19644"/>
    <cellStyle name="Standard 8 2 4 3" xfId="19645"/>
    <cellStyle name="Standard 8 2 4 4" xfId="19646"/>
    <cellStyle name="Standard 8 2 5" xfId="19647"/>
    <cellStyle name="Standard 8 2 5 2" xfId="19648"/>
    <cellStyle name="Standard 8 2 5 3" xfId="19649"/>
    <cellStyle name="Standard 8 2 5 4" xfId="19650"/>
    <cellStyle name="Standard 8 2 6" xfId="19651"/>
    <cellStyle name="Standard 8 2 6 2" xfId="19652"/>
    <cellStyle name="Standard 8 2 6 3" xfId="19653"/>
    <cellStyle name="Standard 8 2 6 4" xfId="19654"/>
    <cellStyle name="Standard 8 2 7" xfId="19655"/>
    <cellStyle name="Standard 8 2 7 2" xfId="19656"/>
    <cellStyle name="Standard 8 2 7 3" xfId="19657"/>
    <cellStyle name="Standard 8 2 8" xfId="19658"/>
    <cellStyle name="Standard 8 2 8 2" xfId="19659"/>
    <cellStyle name="Standard 8 2 8 3" xfId="19660"/>
    <cellStyle name="Standard 8 2 9" xfId="19661"/>
    <cellStyle name="Standard 8 2 9 2" xfId="19662"/>
    <cellStyle name="Standard 8 2 9 3" xfId="19663"/>
    <cellStyle name="Standard 8 20" xfId="19664"/>
    <cellStyle name="Standard 8 21" xfId="19665"/>
    <cellStyle name="Standard 8 22" xfId="19666"/>
    <cellStyle name="Standard 8 23" xfId="19667"/>
    <cellStyle name="Standard 8 3" xfId="19668"/>
    <cellStyle name="Standard 8 3 10" xfId="19669"/>
    <cellStyle name="Standard 8 3 2" xfId="19670"/>
    <cellStyle name="Standard 8 3 2 2" xfId="19671"/>
    <cellStyle name="Standard 8 3 3" xfId="19672"/>
    <cellStyle name="Standard 8 3 3 2" xfId="19673"/>
    <cellStyle name="Standard 8 3 4" xfId="19674"/>
    <cellStyle name="Standard 8 3 5" xfId="19675"/>
    <cellStyle name="Standard 8 3 6" xfId="19676"/>
    <cellStyle name="Standard 8 3 7" xfId="19677"/>
    <cellStyle name="Standard 8 3 8" xfId="19678"/>
    <cellStyle name="Standard 8 3 9" xfId="19679"/>
    <cellStyle name="Standard 8 4" xfId="19680"/>
    <cellStyle name="Standard 8 4 2" xfId="19681"/>
    <cellStyle name="Standard 8 4 3" xfId="19682"/>
    <cellStyle name="Standard 8 4 4" xfId="19683"/>
    <cellStyle name="Standard 8 5" xfId="19684"/>
    <cellStyle name="Standard 8 5 2" xfId="19685"/>
    <cellStyle name="Standard 8 5 3" xfId="19686"/>
    <cellStyle name="Standard 8 5 4" xfId="19687"/>
    <cellStyle name="Standard 8 6" xfId="19688"/>
    <cellStyle name="Standard 8 6 2" xfId="19689"/>
    <cellStyle name="Standard 8 6 3" xfId="19690"/>
    <cellStyle name="Standard 8 6 4" xfId="19691"/>
    <cellStyle name="Standard 8 7" xfId="19692"/>
    <cellStyle name="Standard 8 7 2" xfId="19693"/>
    <cellStyle name="Standard 8 7 3" xfId="19694"/>
    <cellStyle name="Standard 8 7 4" xfId="19695"/>
    <cellStyle name="Standard 8 8" xfId="19696"/>
    <cellStyle name="Standard 8 8 2" xfId="19697"/>
    <cellStyle name="Standard 8 8 3" xfId="19698"/>
    <cellStyle name="Standard 8 8 4" xfId="19699"/>
    <cellStyle name="Standard 8 9" xfId="19700"/>
    <cellStyle name="Standard 8 9 2" xfId="19701"/>
    <cellStyle name="Standard 8 9 3" xfId="19702"/>
    <cellStyle name="Standard 9" xfId="2238"/>
    <cellStyle name="Standard 9 10" xfId="19703"/>
    <cellStyle name="Standard 9 10 2" xfId="19704"/>
    <cellStyle name="Standard 9 10 3" xfId="19705"/>
    <cellStyle name="Standard 9 11" xfId="19706"/>
    <cellStyle name="Standard 9 11 2" xfId="19707"/>
    <cellStyle name="Standard 9 11 3" xfId="19708"/>
    <cellStyle name="Standard 9 12" xfId="19709"/>
    <cellStyle name="Standard 9 12 2" xfId="19710"/>
    <cellStyle name="Standard 9 12 3" xfId="19711"/>
    <cellStyle name="Standard 9 13" xfId="19712"/>
    <cellStyle name="Standard 9 13 2" xfId="19713"/>
    <cellStyle name="Standard 9 14" xfId="19714"/>
    <cellStyle name="Standard 9 15" xfId="19715"/>
    <cellStyle name="Standard 9 16" xfId="19716"/>
    <cellStyle name="Standard 9 17" xfId="19717"/>
    <cellStyle name="Standard 9 18" xfId="19718"/>
    <cellStyle name="Standard 9 19" xfId="19719"/>
    <cellStyle name="Standard 9 2" xfId="6765"/>
    <cellStyle name="Standard 9 2 10" xfId="19720"/>
    <cellStyle name="Standard 9 2 10 2" xfId="19721"/>
    <cellStyle name="Standard 9 2 10 3" xfId="19722"/>
    <cellStyle name="Standard 9 2 11" xfId="19723"/>
    <cellStyle name="Standard 9 2 11 2" xfId="19724"/>
    <cellStyle name="Standard 9 2 12" xfId="19725"/>
    <cellStyle name="Standard 9 2 12 2" xfId="19726"/>
    <cellStyle name="Standard 9 2 13" xfId="19727"/>
    <cellStyle name="Standard 9 2 14" xfId="19728"/>
    <cellStyle name="Standard 9 2 15" xfId="19729"/>
    <cellStyle name="Standard 9 2 16" xfId="19730"/>
    <cellStyle name="Standard 9 2 17" xfId="19731"/>
    <cellStyle name="Standard 9 2 18" xfId="19732"/>
    <cellStyle name="Standard 9 2 19" xfId="19733"/>
    <cellStyle name="Standard 9 2 2" xfId="19734"/>
    <cellStyle name="Standard 9 2 2 2" xfId="19735"/>
    <cellStyle name="Standard 9 2 2 3" xfId="19736"/>
    <cellStyle name="Standard 9 2 2 4" xfId="19737"/>
    <cellStyle name="Standard 9 2 20" xfId="19738"/>
    <cellStyle name="Standard 9 2 21" xfId="19739"/>
    <cellStyle name="Standard 9 2 3" xfId="19740"/>
    <cellStyle name="Standard 9 2 3 2" xfId="19741"/>
    <cellStyle name="Standard 9 2 3 3" xfId="19742"/>
    <cellStyle name="Standard 9 2 3 4" xfId="19743"/>
    <cellStyle name="Standard 9 2 4" xfId="19744"/>
    <cellStyle name="Standard 9 2 4 2" xfId="19745"/>
    <cellStyle name="Standard 9 2 4 3" xfId="19746"/>
    <cellStyle name="Standard 9 2 4 4" xfId="19747"/>
    <cellStyle name="Standard 9 2 5" xfId="19748"/>
    <cellStyle name="Standard 9 2 5 2" xfId="19749"/>
    <cellStyle name="Standard 9 2 5 3" xfId="19750"/>
    <cellStyle name="Standard 9 2 5 4" xfId="19751"/>
    <cellStyle name="Standard 9 2 6" xfId="19752"/>
    <cellStyle name="Standard 9 2 6 2" xfId="19753"/>
    <cellStyle name="Standard 9 2 6 3" xfId="19754"/>
    <cellStyle name="Standard 9 2 6 4" xfId="19755"/>
    <cellStyle name="Standard 9 2 7" xfId="19756"/>
    <cellStyle name="Standard 9 2 7 2" xfId="19757"/>
    <cellStyle name="Standard 9 2 7 3" xfId="19758"/>
    <cellStyle name="Standard 9 2 8" xfId="19759"/>
    <cellStyle name="Standard 9 2 8 2" xfId="19760"/>
    <cellStyle name="Standard 9 2 8 3" xfId="19761"/>
    <cellStyle name="Standard 9 2 9" xfId="19762"/>
    <cellStyle name="Standard 9 2 9 2" xfId="19763"/>
    <cellStyle name="Standard 9 2 9 3" xfId="19764"/>
    <cellStyle name="Standard 9 20" xfId="19765"/>
    <cellStyle name="Standard 9 21" xfId="19766"/>
    <cellStyle name="Standard 9 22" xfId="19767"/>
    <cellStyle name="Standard 9 3" xfId="19768"/>
    <cellStyle name="Standard 9 3 10" xfId="19769"/>
    <cellStyle name="Standard 9 3 2" xfId="19770"/>
    <cellStyle name="Standard 9 3 2 2" xfId="19771"/>
    <cellStyle name="Standard 9 3 3" xfId="19772"/>
    <cellStyle name="Standard 9 3 3 2" xfId="19773"/>
    <cellStyle name="Standard 9 3 4" xfId="19774"/>
    <cellStyle name="Standard 9 3 5" xfId="19775"/>
    <cellStyle name="Standard 9 3 6" xfId="19776"/>
    <cellStyle name="Standard 9 3 7" xfId="19777"/>
    <cellStyle name="Standard 9 3 8" xfId="19778"/>
    <cellStyle name="Standard 9 3 9" xfId="19779"/>
    <cellStyle name="Standard 9 4" xfId="19780"/>
    <cellStyle name="Standard 9 4 2" xfId="19781"/>
    <cellStyle name="Standard 9 4 3" xfId="19782"/>
    <cellStyle name="Standard 9 4 4" xfId="19783"/>
    <cellStyle name="Standard 9 5" xfId="19784"/>
    <cellStyle name="Standard 9 5 2" xfId="19785"/>
    <cellStyle name="Standard 9 5 3" xfId="19786"/>
    <cellStyle name="Standard 9 5 4" xfId="19787"/>
    <cellStyle name="Standard 9 6" xfId="19788"/>
    <cellStyle name="Standard 9 6 2" xfId="19789"/>
    <cellStyle name="Standard 9 6 3" xfId="19790"/>
    <cellStyle name="Standard 9 6 4" xfId="19791"/>
    <cellStyle name="Standard 9 7" xfId="19792"/>
    <cellStyle name="Standard 9 7 2" xfId="19793"/>
    <cellStyle name="Standard 9 7 3" xfId="19794"/>
    <cellStyle name="Standard 9 7 4" xfId="19795"/>
    <cellStyle name="Standard 9 8" xfId="19796"/>
    <cellStyle name="Standard 9 8 2" xfId="19797"/>
    <cellStyle name="Standard 9 8 3" xfId="19798"/>
    <cellStyle name="Standard 9 8 4" xfId="19799"/>
    <cellStyle name="Standard 9 9" xfId="19800"/>
    <cellStyle name="Standard 9 9 2" xfId="19801"/>
    <cellStyle name="Standard 9 9 3" xfId="19802"/>
    <cellStyle name="Standard fett" xfId="19803"/>
    <cellStyle name="Standard fett 2" xfId="19804"/>
    <cellStyle name="Standard fett ohne Linie" xfId="2239"/>
    <cellStyle name="Standard fett ohne Linie 2" xfId="19805"/>
    <cellStyle name="Standard ohne Linie" xfId="19806"/>
    <cellStyle name="Standard ohne Linie 2" xfId="19807"/>
    <cellStyle name="Standard ohne Linie 2 2" xfId="19808"/>
    <cellStyle name="Standard ohne Linie 3" xfId="19809"/>
    <cellStyle name="Styl 1" xfId="2240"/>
    <cellStyle name="Summe" xfId="2241"/>
    <cellStyle name="Summe 2" xfId="19810"/>
    <cellStyle name="TableHead Einzelne" xfId="19811"/>
    <cellStyle name="TableHead Erste" xfId="19812"/>
    <cellStyle name="TableHead Letzte" xfId="19813"/>
    <cellStyle name="TableHead Mittlere" xfId="19814"/>
    <cellStyle name="Titel" xfId="122"/>
    <cellStyle name="Titel 2" xfId="2242"/>
    <cellStyle name="Titel 2 2" xfId="6766"/>
    <cellStyle name="Titel 2_Nord+West" xfId="19815"/>
    <cellStyle name="Title" xfId="123"/>
    <cellStyle name="Total" xfId="124"/>
    <cellStyle name="Überschrift 1 2" xfId="125"/>
    <cellStyle name="Überschrift 1 2 2" xfId="19816"/>
    <cellStyle name="Überschrift 1 2 3" xfId="19866"/>
    <cellStyle name="Überschrift 1 2 4" xfId="2243"/>
    <cellStyle name="Überschrift 1 3" xfId="3141"/>
    <cellStyle name="Überschrift 1 4" xfId="3142"/>
    <cellStyle name="Überschrift 2 2" xfId="126"/>
    <cellStyle name="Überschrift 2 2 2" xfId="19817"/>
    <cellStyle name="Überschrift 2 2 3" xfId="19867"/>
    <cellStyle name="Überschrift 2 2 4" xfId="2244"/>
    <cellStyle name="Überschrift 2 3" xfId="3143"/>
    <cellStyle name="Überschrift 2 4" xfId="3144"/>
    <cellStyle name="Überschrift 3 2" xfId="127"/>
    <cellStyle name="Überschrift 3 2 2" xfId="19818"/>
    <cellStyle name="Überschrift 3 2 3" xfId="19868"/>
    <cellStyle name="Überschrift 3 2 4" xfId="2245"/>
    <cellStyle name="Überschrift 3 3" xfId="3145"/>
    <cellStyle name="Überschrift 3 4" xfId="3146"/>
    <cellStyle name="Überschrift 4 2" xfId="128"/>
    <cellStyle name="Überschrift 4 2 2" xfId="19819"/>
    <cellStyle name="Überschrift 4 2 3" xfId="19869"/>
    <cellStyle name="Überschrift 4 2 4" xfId="2246"/>
    <cellStyle name="Überschrift 4 3" xfId="3147"/>
    <cellStyle name="Überschrift 4 4" xfId="3148"/>
    <cellStyle name="Überschrift 5" xfId="129"/>
    <cellStyle name="Überschrift 5 2" xfId="19820"/>
    <cellStyle name="Überschrift 5 3" xfId="19870"/>
    <cellStyle name="Überschrift 5 4" xfId="2247"/>
    <cellStyle name="Überschrift 6" xfId="130"/>
    <cellStyle name="Überschrift 7" xfId="3149"/>
    <cellStyle name="Ueberschrift 1" xfId="131"/>
    <cellStyle name="Ueberschrift 1 2" xfId="2248"/>
    <cellStyle name="Ueberschrift 1 2 2" xfId="6767"/>
    <cellStyle name="Ueberschrift 1 2_Nord+West" xfId="19821"/>
    <cellStyle name="Ueberschrift 2" xfId="132"/>
    <cellStyle name="Ueberschrift 2 2" xfId="2249"/>
    <cellStyle name="Ueberschrift 2 2 2" xfId="6768"/>
    <cellStyle name="Ueberschrift 2 2_Nord+West" xfId="19822"/>
    <cellStyle name="Umbruc - Formatvorlage7" xfId="2250"/>
    <cellStyle name="Valuta (0)" xfId="133"/>
    <cellStyle name="Valuta (0) 2" xfId="2251"/>
    <cellStyle name="Valuta (0) 2 2" xfId="6769"/>
    <cellStyle name="Valuta (0) 3" xfId="2252"/>
    <cellStyle name="Valuta (0) 3 2" xfId="6770"/>
    <cellStyle name="Verknüpfte Zelle 2" xfId="134"/>
    <cellStyle name="Verknüpfte Zelle 2 2" xfId="19823"/>
    <cellStyle name="Verknüpfte Zelle 2 3" xfId="19871"/>
    <cellStyle name="Verknüpfte Zelle 2 4" xfId="2253"/>
    <cellStyle name="Verknüpfte Zelle 3" xfId="3150"/>
    <cellStyle name="Verknüpfte Zelle 4" xfId="3151"/>
    <cellStyle name="verste - Formatvorlage8" xfId="2254"/>
    <cellStyle name="Währung 2" xfId="2255"/>
    <cellStyle name="Währung 2 2" xfId="6771"/>
    <cellStyle name="Warnender Text 2" xfId="135"/>
    <cellStyle name="Warnender Text 2 2" xfId="19824"/>
    <cellStyle name="Warnender Text 2 3" xfId="19872"/>
    <cellStyle name="Warnender Text 2 4" xfId="2256"/>
    <cellStyle name="Warnender Text 3" xfId="3152"/>
    <cellStyle name="Warnender Text 4" xfId="3153"/>
    <cellStyle name="Warning Text" xfId="136"/>
    <cellStyle name="zahl" xfId="137"/>
    <cellStyle name="Zelle überprüfen 2" xfId="138"/>
    <cellStyle name="Zelle überprüfen 2 2" xfId="19825"/>
    <cellStyle name="Zelle überprüfen 2 3" xfId="19873"/>
    <cellStyle name="Zelle überprüfen 2 4" xfId="2257"/>
    <cellStyle name="Zelle überprüfen 3" xfId="3154"/>
    <cellStyle name="Zelle überprüfen 4" xfId="3155"/>
    <cellStyle name="zentr.ü.Ausw." xfId="139"/>
    <cellStyle name="zentr.ü.Ausw. 2" xfId="2258"/>
    <cellStyle name="zentr.ü.Ausw. 2 2" xfId="19826"/>
    <cellStyle name="zentr.ü.Ausw. 3" xfId="2259"/>
    <cellStyle name="Zwischensumme" xfId="2260"/>
    <cellStyle name="Zwischensumme 2" xfId="19827"/>
    <cellStyle name="Zwischenüberschrift" xfId="19828"/>
    <cellStyle name="Zwischenüberschrift 2" xfId="198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ERST~1\AppData\Local\Temp\notes5C1155\GB%202014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"/>
      <sheetName val="North + West"/>
      <sheetName val="South + East"/>
      <sheetName val="International + Special Divisio"/>
      <sheetName val="Other"/>
    </sheetNames>
    <sheetDataSet>
      <sheetData sheetId="0">
        <row r="188">
          <cell r="D188">
            <v>13573.07</v>
          </cell>
        </row>
        <row r="219">
          <cell r="D219">
            <v>13469.680000000002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9"/>
  <sheetViews>
    <sheetView tabSelected="1" view="pageBreakPreview" zoomScaleNormal="100" zoomScaleSheetLayoutView="100" workbookViewId="0">
      <pane xSplit="1" ySplit="1" topLeftCell="B2" activePane="bottomRight" state="frozen"/>
      <selection activeCell="D107" sqref="D107"/>
      <selection pane="topRight" activeCell="D107" sqref="D107"/>
      <selection pane="bottomLeft" activeCell="D107" sqref="D107"/>
      <selection pane="bottomRight" activeCell="A2" sqref="A2"/>
    </sheetView>
  </sheetViews>
  <sheetFormatPr baseColWidth="10" defaultColWidth="22.44140625" defaultRowHeight="10.199999999999999"/>
  <cols>
    <col min="1" max="1" width="22.44140625" style="11" customWidth="1"/>
    <col min="2" max="10" width="10.88671875" style="39" customWidth="1"/>
    <col min="11" max="11" width="22.44140625" style="20" customWidth="1"/>
    <col min="12" max="16" width="22.44140625" style="16" customWidth="1"/>
    <col min="17" max="16384" width="22.44140625" style="11"/>
  </cols>
  <sheetData>
    <row r="1" spans="1:16" s="2" customFormat="1" ht="24.75" customHeight="1">
      <c r="A1" s="1" t="s">
        <v>0</v>
      </c>
      <c r="B1" s="2">
        <v>2015</v>
      </c>
      <c r="C1" s="2" t="s">
        <v>149</v>
      </c>
      <c r="D1" s="2">
        <v>2014</v>
      </c>
      <c r="E1" s="2" t="s">
        <v>1</v>
      </c>
      <c r="F1" s="2">
        <v>2013</v>
      </c>
      <c r="G1" s="2" t="s">
        <v>2</v>
      </c>
      <c r="H1" s="2">
        <v>2012</v>
      </c>
      <c r="I1" s="2" t="s">
        <v>3</v>
      </c>
      <c r="J1" s="2">
        <v>2011</v>
      </c>
      <c r="K1" s="346"/>
      <c r="L1" s="3"/>
      <c r="M1" s="3"/>
      <c r="N1" s="3"/>
      <c r="O1" s="3"/>
      <c r="P1" s="3"/>
    </row>
    <row r="2" spans="1:16" s="4" customFormat="1">
      <c r="A2" s="4" t="s">
        <v>4</v>
      </c>
      <c r="B2" s="18">
        <f>B186</f>
        <v>14289.76</v>
      </c>
      <c r="C2" s="5">
        <f>IF((+B2/D2)&lt;0,"n.m.",IF(B2&lt;0,(+B2/D2-1)*-1,(+B2/D2-1)))</f>
        <v>5.3351024620374554E-2</v>
      </c>
      <c r="D2" s="18">
        <f>D186</f>
        <v>13566</v>
      </c>
      <c r="E2" s="5">
        <f>IF((+D2/F2)&lt;0,"n.m.",IF(D2&lt;0,(+D2/F2-1)*-1,(+D2/F2-1)))</f>
        <v>-5.2088436882724576E-4</v>
      </c>
      <c r="F2" s="6">
        <v>13573.069999999998</v>
      </c>
      <c r="G2" s="7">
        <f>(F2-H2)/H2</f>
        <v>-3.3436115819008176E-2</v>
      </c>
      <c r="H2" s="6">
        <v>14042.600000000002</v>
      </c>
      <c r="I2" s="7">
        <v>-1.9771950704495715E-2</v>
      </c>
      <c r="J2" s="6">
        <v>14325.850000000002</v>
      </c>
      <c r="K2" s="19"/>
      <c r="L2" s="8"/>
      <c r="M2" s="8"/>
      <c r="N2" s="8"/>
      <c r="O2" s="8"/>
      <c r="P2" s="8"/>
    </row>
    <row r="3" spans="1:16" s="4" customFormat="1">
      <c r="A3" s="4" t="s">
        <v>5</v>
      </c>
      <c r="B3" s="18">
        <f>B216</f>
        <v>13134.58</v>
      </c>
      <c r="C3" s="5">
        <f t="shared" ref="C3:E28" si="0">IF((+B3/D3)&lt;0,"n.m.",IF(B3&lt;0,(+B3/D3-1)*-1,(+B3/D3-1)))</f>
        <v>-8.8094233044328174E-2</v>
      </c>
      <c r="D3" s="18">
        <f>D216</f>
        <v>14403.439999999999</v>
      </c>
      <c r="E3" s="5">
        <f t="shared" si="0"/>
        <v>6.9323101959363642E-2</v>
      </c>
      <c r="F3" s="6">
        <v>13469.679999999998</v>
      </c>
      <c r="G3" s="7">
        <f>(F3-H3)/H3</f>
        <v>2.0224712292825735E-2</v>
      </c>
      <c r="H3" s="6">
        <v>13202.66</v>
      </c>
      <c r="I3" s="7">
        <v>-1.1332933952373831E-2</v>
      </c>
      <c r="J3" s="6">
        <v>13354</v>
      </c>
      <c r="K3" s="19"/>
      <c r="L3" s="8"/>
      <c r="M3" s="8"/>
      <c r="N3" s="8"/>
      <c r="O3" s="8"/>
      <c r="P3" s="8"/>
    </row>
    <row r="4" spans="1:16" s="4" customFormat="1">
      <c r="A4" s="4" t="s">
        <v>6</v>
      </c>
      <c r="B4" s="9">
        <v>13123.48</v>
      </c>
      <c r="C4" s="5">
        <f t="shared" si="0"/>
        <v>5.1925615555970417E-2</v>
      </c>
      <c r="D4" s="9">
        <v>12475.673000000001</v>
      </c>
      <c r="E4" s="5">
        <f t="shared" si="0"/>
        <v>6.5773761690191002E-3</v>
      </c>
      <c r="F4" s="9">
        <v>12394.152</v>
      </c>
      <c r="G4" s="7">
        <f>(F4-H4)/H4</f>
        <v>-4.5372443057903999E-2</v>
      </c>
      <c r="H4" s="10">
        <v>12983.233</v>
      </c>
      <c r="I4" s="7">
        <v>-5.3272673285982494E-2</v>
      </c>
      <c r="J4" s="10">
        <v>13713.804</v>
      </c>
      <c r="K4" s="19"/>
      <c r="L4" s="8"/>
      <c r="M4" s="8"/>
      <c r="N4" s="8"/>
      <c r="O4" s="8"/>
      <c r="P4" s="8"/>
    </row>
    <row r="5" spans="1:16">
      <c r="A5" s="11" t="s">
        <v>7</v>
      </c>
      <c r="B5" s="13">
        <v>-26.19</v>
      </c>
      <c r="C5" s="300">
        <f t="shared" si="0"/>
        <v>0.23932616903862902</v>
      </c>
      <c r="D5" s="13">
        <v>-34.43</v>
      </c>
      <c r="E5" s="300" t="str">
        <f t="shared" si="0"/>
        <v>n.m.</v>
      </c>
      <c r="F5" s="13">
        <v>40.090000000000003</v>
      </c>
      <c r="G5" s="14">
        <f t="shared" ref="G5:G33" si="1">(F5-H5)/H5</f>
        <v>-0.2043740573152337</v>
      </c>
      <c r="H5" s="15">
        <v>50.387999999999998</v>
      </c>
      <c r="I5" s="14">
        <f t="shared" ref="I5:I33" si="2">(H5-J5)/J5</f>
        <v>-0.48248343860730242</v>
      </c>
      <c r="J5" s="15">
        <v>97.364999999999995</v>
      </c>
    </row>
    <row r="6" spans="1:16">
      <c r="A6" s="11" t="s">
        <v>8</v>
      </c>
      <c r="B6" s="13">
        <v>5.76</v>
      </c>
      <c r="C6" s="12">
        <f t="shared" si="0"/>
        <v>-0.34321550741163054</v>
      </c>
      <c r="D6" s="13">
        <v>8.77</v>
      </c>
      <c r="E6" s="12">
        <f t="shared" si="0"/>
        <v>2.6694560669456062</v>
      </c>
      <c r="F6" s="13">
        <v>2.39</v>
      </c>
      <c r="G6" s="14">
        <f t="shared" si="1"/>
        <v>-0.33109431849986004</v>
      </c>
      <c r="H6" s="15">
        <v>3.573</v>
      </c>
      <c r="I6" s="14">
        <f t="shared" si="2"/>
        <v>-0.90410885376130534</v>
      </c>
      <c r="J6" s="15">
        <v>37.261000000000003</v>
      </c>
    </row>
    <row r="7" spans="1:16">
      <c r="A7" s="11" t="s">
        <v>9</v>
      </c>
      <c r="B7" s="13">
        <v>221.46</v>
      </c>
      <c r="C7" s="12">
        <f t="shared" si="0"/>
        <v>-1.6672520335022201E-2</v>
      </c>
      <c r="D7" s="13">
        <v>225.2149</v>
      </c>
      <c r="E7" s="12">
        <f t="shared" si="0"/>
        <v>-3.0257662266084506E-2</v>
      </c>
      <c r="F7" s="13">
        <v>232.24199999999999</v>
      </c>
      <c r="G7" s="14">
        <f t="shared" si="1"/>
        <v>5.0559790106982076E-2</v>
      </c>
      <c r="H7" s="15">
        <v>221.065</v>
      </c>
      <c r="I7" s="14">
        <f t="shared" si="2"/>
        <v>-0.17310655933927821</v>
      </c>
      <c r="J7" s="15">
        <v>267.34399999999999</v>
      </c>
    </row>
    <row r="8" spans="1:16" ht="30.6">
      <c r="A8" s="11" t="s">
        <v>10</v>
      </c>
      <c r="B8" s="13">
        <v>-8619.0300000000007</v>
      </c>
      <c r="C8" s="12">
        <f t="shared" si="0"/>
        <v>-5.5833154687165099E-2</v>
      </c>
      <c r="D8" s="13">
        <v>-8163.25</v>
      </c>
      <c r="E8" s="12">
        <f t="shared" si="0"/>
        <v>5.0095376233340039E-3</v>
      </c>
      <c r="F8" s="13">
        <v>-8204.35</v>
      </c>
      <c r="G8" s="14">
        <f t="shared" si="1"/>
        <v>-5.2079230502336156E-2</v>
      </c>
      <c r="H8" s="15">
        <v>-8655.1010000000006</v>
      </c>
      <c r="I8" s="14">
        <f t="shared" si="2"/>
        <v>-7.1353051248267213E-2</v>
      </c>
      <c r="J8" s="15">
        <v>-9320.1200000000008</v>
      </c>
    </row>
    <row r="9" spans="1:16">
      <c r="A9" s="11" t="s">
        <v>11</v>
      </c>
      <c r="B9" s="13">
        <v>-3158.25</v>
      </c>
      <c r="C9" s="12">
        <f t="shared" si="0"/>
        <v>-3.2892976818326591E-2</v>
      </c>
      <c r="D9" s="13">
        <v>-3057.674</v>
      </c>
      <c r="E9" s="12">
        <f t="shared" si="0"/>
        <v>-1.9684204348092926E-2</v>
      </c>
      <c r="F9" s="13">
        <v>-2998.6480000000001</v>
      </c>
      <c r="G9" s="14">
        <f t="shared" si="1"/>
        <v>-1.7409201262084322E-2</v>
      </c>
      <c r="H9" s="15">
        <v>-3051.777</v>
      </c>
      <c r="I9" s="14">
        <f t="shared" si="2"/>
        <v>1.5748919939023987E-2</v>
      </c>
      <c r="J9" s="15">
        <v>-3004.46</v>
      </c>
      <c r="K9" s="13"/>
    </row>
    <row r="10" spans="1:16">
      <c r="A10" s="11" t="s">
        <v>12</v>
      </c>
      <c r="B10" s="13">
        <v>-826.9</v>
      </c>
      <c r="C10" s="12">
        <f t="shared" si="0"/>
        <v>-4.4906067127222116E-2</v>
      </c>
      <c r="D10" s="13">
        <v>-791.36300000000006</v>
      </c>
      <c r="E10" s="12">
        <f t="shared" si="0"/>
        <v>-1.5712578662364418E-2</v>
      </c>
      <c r="F10" s="13">
        <v>-779.12099999999998</v>
      </c>
      <c r="G10" s="14">
        <f t="shared" si="1"/>
        <v>-0.16952048588830457</v>
      </c>
      <c r="H10" s="15">
        <v>-938.15800000000002</v>
      </c>
      <c r="I10" s="14">
        <f t="shared" si="2"/>
        <v>-7.4713658299397023E-2</v>
      </c>
      <c r="J10" s="15">
        <v>-1013.9109999999999</v>
      </c>
    </row>
    <row r="11" spans="1:16" ht="20.399999999999999">
      <c r="A11" s="11" t="s">
        <v>13</v>
      </c>
      <c r="B11" s="13">
        <v>61.89</v>
      </c>
      <c r="C11" s="12">
        <f t="shared" si="0"/>
        <v>0.53687608641668727</v>
      </c>
      <c r="D11" s="13">
        <v>40.270000000000003</v>
      </c>
      <c r="E11" s="12">
        <f t="shared" si="0"/>
        <v>3.41799232035107</v>
      </c>
      <c r="F11" s="13">
        <v>9.1150000000000002</v>
      </c>
      <c r="G11" s="14" t="s">
        <v>14</v>
      </c>
      <c r="H11" s="15">
        <v>-9.2170000000000005</v>
      </c>
      <c r="I11" s="14">
        <f t="shared" si="2"/>
        <v>-0.7331267915568811</v>
      </c>
      <c r="J11" s="15">
        <v>-34.536999999999999</v>
      </c>
    </row>
    <row r="12" spans="1:16">
      <c r="A12" s="11" t="s">
        <v>15</v>
      </c>
      <c r="B12" s="13">
        <v>33.880000000000003</v>
      </c>
      <c r="C12" s="300">
        <f t="shared" si="0"/>
        <v>1.0249835634451019</v>
      </c>
      <c r="D12" s="13">
        <v>16.731000000000002</v>
      </c>
      <c r="E12" s="300" t="str">
        <f t="shared" si="0"/>
        <v>n.m.</v>
      </c>
      <c r="F12" s="13">
        <v>-0.95899999999999996</v>
      </c>
      <c r="G12" s="14" t="s">
        <v>14</v>
      </c>
      <c r="H12" s="15">
        <v>4.3479999999999999</v>
      </c>
      <c r="I12" s="14">
        <f t="shared" si="2"/>
        <v>0.21283124128312411</v>
      </c>
      <c r="J12" s="15">
        <v>3.585</v>
      </c>
    </row>
    <row r="13" spans="1:16" s="4" customFormat="1">
      <c r="A13" s="4" t="s">
        <v>146</v>
      </c>
      <c r="B13" s="18">
        <f>SUM(B4:B12)</f>
        <v>816.09999999999775</v>
      </c>
      <c r="C13" s="5">
        <f t="shared" si="0"/>
        <v>0.13356369451478778</v>
      </c>
      <c r="D13" s="18">
        <f>SUM(D4:D12)</f>
        <v>719.94190000000162</v>
      </c>
      <c r="E13" s="5">
        <f t="shared" si="0"/>
        <v>3.6014332688172779E-2</v>
      </c>
      <c r="F13" s="18">
        <v>694.91499999999996</v>
      </c>
      <c r="G13" s="7">
        <f t="shared" si="1"/>
        <v>0.14228722092728677</v>
      </c>
      <c r="H13" s="6">
        <f>SUM(H4:H12)</f>
        <v>608.35400000000118</v>
      </c>
      <c r="I13" s="7">
        <f t="shared" si="2"/>
        <v>-0.1848737356481209</v>
      </c>
      <c r="J13" s="6">
        <v>746.33099999999865</v>
      </c>
      <c r="K13" s="19"/>
      <c r="L13" s="8"/>
      <c r="M13" s="8"/>
      <c r="N13" s="8"/>
      <c r="O13" s="8"/>
      <c r="P13" s="8"/>
    </row>
    <row r="14" spans="1:16" ht="20.399999999999999">
      <c r="A14" s="11" t="s">
        <v>16</v>
      </c>
      <c r="B14" s="13">
        <v>-475.06</v>
      </c>
      <c r="C14" s="12">
        <f t="shared" si="0"/>
        <v>-8.4651494118506587E-2</v>
      </c>
      <c r="D14" s="13">
        <v>-437.98399999999998</v>
      </c>
      <c r="E14" s="12">
        <f t="shared" si="0"/>
        <v>-1.0723755414377312E-2</v>
      </c>
      <c r="F14" s="13">
        <v>-433.33699999999999</v>
      </c>
      <c r="G14" s="14">
        <f t="shared" si="1"/>
        <v>8.0188350017947552E-2</v>
      </c>
      <c r="H14" s="15">
        <v>-401.16800000000001</v>
      </c>
      <c r="I14" s="14">
        <f t="shared" si="2"/>
        <v>-2.5217108172597928E-2</v>
      </c>
      <c r="J14" s="15">
        <v>-411.54599999999999</v>
      </c>
    </row>
    <row r="15" spans="1:16" s="4" customFormat="1">
      <c r="A15" s="4" t="s">
        <v>135</v>
      </c>
      <c r="B15" s="18">
        <f>B13+B14</f>
        <v>341.03999999999775</v>
      </c>
      <c r="C15" s="5">
        <f t="shared" si="0"/>
        <v>0.20954227563758909</v>
      </c>
      <c r="D15" s="18">
        <f>D13+D14</f>
        <v>281.95790000000164</v>
      </c>
      <c r="E15" s="5">
        <f t="shared" si="0"/>
        <v>7.7890765072660129E-2</v>
      </c>
      <c r="F15" s="18">
        <v>261.58299999999997</v>
      </c>
      <c r="G15" s="7">
        <f t="shared" si="1"/>
        <v>0.26255152375159757</v>
      </c>
      <c r="H15" s="6">
        <f>H13+H14</f>
        <v>207.18600000000117</v>
      </c>
      <c r="I15" s="7">
        <f t="shared" si="2"/>
        <v>-0.38113714772166613</v>
      </c>
      <c r="J15" s="6">
        <v>334.78499999999866</v>
      </c>
      <c r="K15" s="19"/>
      <c r="L15" s="8"/>
      <c r="M15" s="8"/>
      <c r="N15" s="8"/>
      <c r="O15" s="8"/>
      <c r="P15" s="8"/>
    </row>
    <row r="16" spans="1:16">
      <c r="A16" s="20" t="s">
        <v>17</v>
      </c>
      <c r="B16" s="21">
        <f>82.07-106.49</f>
        <v>-24.42</v>
      </c>
      <c r="C16" s="12">
        <f t="shared" si="0"/>
        <v>6.7832194526090794E-2</v>
      </c>
      <c r="D16" s="13">
        <f>82.169-108.366</f>
        <v>-26.197000000000003</v>
      </c>
      <c r="E16" s="12">
        <f t="shared" si="0"/>
        <v>0.1694039315155359</v>
      </c>
      <c r="F16" s="13">
        <f>66.716-98.256</f>
        <v>-31.540000000000006</v>
      </c>
      <c r="G16" s="14">
        <f t="shared" si="1"/>
        <v>-0.37822812758743035</v>
      </c>
      <c r="H16" s="15">
        <f>73.145-123.871</f>
        <v>-50.725999999999999</v>
      </c>
      <c r="I16" s="14" t="s">
        <v>14</v>
      </c>
      <c r="J16" s="15">
        <v>8.5440000000000111</v>
      </c>
    </row>
    <row r="17" spans="1:16" s="4" customFormat="1">
      <c r="A17" s="4" t="s">
        <v>18</v>
      </c>
      <c r="B17" s="18">
        <f>B16</f>
        <v>-24.42</v>
      </c>
      <c r="C17" s="5">
        <f t="shared" si="0"/>
        <v>6.7832194526090794E-2</v>
      </c>
      <c r="D17" s="18">
        <f>D16</f>
        <v>-26.197000000000003</v>
      </c>
      <c r="E17" s="5">
        <f t="shared" si="0"/>
        <v>0.1694039315155359</v>
      </c>
      <c r="F17" s="18">
        <f>F16</f>
        <v>-31.540000000000006</v>
      </c>
      <c r="G17" s="7">
        <f t="shared" si="1"/>
        <v>-0.37822812758743035</v>
      </c>
      <c r="H17" s="6">
        <f>H16</f>
        <v>-50.725999999999999</v>
      </c>
      <c r="I17" s="7" t="s">
        <v>14</v>
      </c>
      <c r="J17" s="6">
        <v>8.5440000000000111</v>
      </c>
      <c r="K17" s="19"/>
      <c r="L17" s="8"/>
      <c r="M17" s="8"/>
      <c r="N17" s="8"/>
      <c r="O17" s="8"/>
      <c r="P17" s="8"/>
    </row>
    <row r="18" spans="1:16" s="4" customFormat="1">
      <c r="A18" s="19" t="s">
        <v>145</v>
      </c>
      <c r="B18" s="18">
        <f>B15+B17</f>
        <v>316.61999999999773</v>
      </c>
      <c r="C18" s="5">
        <f t="shared" si="0"/>
        <v>0.23795310385596746</v>
      </c>
      <c r="D18" s="18">
        <f>D15+D17</f>
        <v>255.76090000000164</v>
      </c>
      <c r="E18" s="5">
        <f t="shared" si="0"/>
        <v>0.11179605552006233</v>
      </c>
      <c r="F18" s="9">
        <f>SUM(F15:F16)</f>
        <v>230.04299999999995</v>
      </c>
      <c r="G18" s="7">
        <f t="shared" si="1"/>
        <v>0.47029911798541624</v>
      </c>
      <c r="H18" s="10">
        <f>SUM(H15:H16)</f>
        <v>156.46000000000117</v>
      </c>
      <c r="I18" s="7">
        <f t="shared" si="2"/>
        <v>-0.54428551039964068</v>
      </c>
      <c r="J18" s="10">
        <v>343.3289999999987</v>
      </c>
      <c r="K18" s="19"/>
      <c r="L18" s="8"/>
      <c r="M18" s="8"/>
      <c r="N18" s="8"/>
      <c r="O18" s="8"/>
      <c r="P18" s="8"/>
    </row>
    <row r="19" spans="1:16">
      <c r="A19" s="20" t="s">
        <v>19</v>
      </c>
      <c r="B19" s="21">
        <v>-134.13</v>
      </c>
      <c r="C19" s="12">
        <f t="shared" si="0"/>
        <v>-0.2389732031517009</v>
      </c>
      <c r="D19" s="21">
        <v>-108.259</v>
      </c>
      <c r="E19" s="12">
        <f t="shared" si="0"/>
        <v>-0.46736154409173447</v>
      </c>
      <c r="F19" s="21">
        <v>-73.778000000000006</v>
      </c>
      <c r="G19" s="14">
        <f t="shared" si="1"/>
        <v>0.58928956098401641</v>
      </c>
      <c r="H19" s="22">
        <v>-46.421999999999997</v>
      </c>
      <c r="I19" s="14">
        <f t="shared" si="2"/>
        <v>-0.553801939657244</v>
      </c>
      <c r="J19" s="22">
        <v>-104.039</v>
      </c>
    </row>
    <row r="20" spans="1:16" s="4" customFormat="1" ht="10.199999999999999" customHeight="1">
      <c r="A20" s="19" t="s">
        <v>20</v>
      </c>
      <c r="B20" s="18">
        <f>B18+B19</f>
        <v>182.48999999999774</v>
      </c>
      <c r="C20" s="5">
        <f t="shared" si="0"/>
        <v>0.23720440211275728</v>
      </c>
      <c r="D20" s="18">
        <f>D18+D19</f>
        <v>147.50190000000163</v>
      </c>
      <c r="E20" s="5">
        <f t="shared" si="0"/>
        <v>-5.6048252911803154E-2</v>
      </c>
      <c r="F20" s="18">
        <v>156.26</v>
      </c>
      <c r="G20" s="7">
        <f t="shared" si="1"/>
        <v>0.42005489012884933</v>
      </c>
      <c r="H20" s="6">
        <f>H18+H19</f>
        <v>110.03800000000118</v>
      </c>
      <c r="I20" s="7">
        <f t="shared" si="2"/>
        <v>-0.54014793764887059</v>
      </c>
      <c r="J20" s="6">
        <v>239.28999999999871</v>
      </c>
      <c r="K20" s="19"/>
      <c r="L20" s="8"/>
      <c r="M20" s="8"/>
      <c r="N20" s="8"/>
      <c r="O20" s="8"/>
      <c r="P20" s="8"/>
    </row>
    <row r="21" spans="1:16" ht="20.399999999999999">
      <c r="A21" s="11" t="s">
        <v>21</v>
      </c>
      <c r="B21" s="13">
        <v>26.2</v>
      </c>
      <c r="C21" s="12">
        <f t="shared" si="0"/>
        <v>0.34125115183782118</v>
      </c>
      <c r="D21" s="13">
        <v>19.533999999999999</v>
      </c>
      <c r="E21" s="12">
        <f t="shared" si="0"/>
        <v>-0.54253998735392617</v>
      </c>
      <c r="F21" s="13">
        <v>42.701000000000001</v>
      </c>
      <c r="G21" s="14">
        <f t="shared" si="1"/>
        <v>-0.13572975489303127</v>
      </c>
      <c r="H21" s="15">
        <v>49.406999999999996</v>
      </c>
      <c r="I21" s="14">
        <f t="shared" si="2"/>
        <v>0.11540805960040625</v>
      </c>
      <c r="J21" s="15">
        <v>44.295000000000002</v>
      </c>
    </row>
    <row r="22" spans="1:16" s="4" customFormat="1">
      <c r="A22" s="4" t="s">
        <v>22</v>
      </c>
      <c r="B22" s="333">
        <f>B20-B21</f>
        <v>156.28999999999775</v>
      </c>
      <c r="C22" s="5">
        <f t="shared" si="0"/>
        <v>0.22132190963511755</v>
      </c>
      <c r="D22" s="18">
        <f>D20-D21</f>
        <v>127.96790000000163</v>
      </c>
      <c r="E22" s="5">
        <f t="shared" si="0"/>
        <v>0.12688470310588884</v>
      </c>
      <c r="F22" s="6">
        <f>F20-F21</f>
        <v>113.559</v>
      </c>
      <c r="G22" s="7">
        <f t="shared" si="1"/>
        <v>0.87295277993102194</v>
      </c>
      <c r="H22" s="6">
        <f>H20-H21</f>
        <v>60.63100000000118</v>
      </c>
      <c r="I22" s="7">
        <f>(H22-J22)/J22</f>
        <v>-0.68906382214927786</v>
      </c>
      <c r="J22" s="6">
        <v>194.9949999999987</v>
      </c>
      <c r="K22" s="19"/>
      <c r="L22" s="8"/>
      <c r="M22" s="8"/>
      <c r="N22" s="8"/>
      <c r="O22" s="8"/>
      <c r="P22" s="8"/>
    </row>
    <row r="23" spans="1:16">
      <c r="A23" s="4"/>
      <c r="B23" s="23"/>
      <c r="C23" s="12"/>
      <c r="D23" s="353"/>
      <c r="E23" s="12"/>
      <c r="F23" s="23"/>
      <c r="G23" s="14"/>
      <c r="H23" s="23"/>
      <c r="I23" s="7"/>
      <c r="J23" s="23"/>
    </row>
    <row r="24" spans="1:16" s="4" customFormat="1">
      <c r="A24" s="4" t="s">
        <v>146</v>
      </c>
      <c r="B24" s="333">
        <f>B13</f>
        <v>816.09999999999775</v>
      </c>
      <c r="C24" s="5">
        <f t="shared" si="0"/>
        <v>0.13356369451478778</v>
      </c>
      <c r="D24" s="333">
        <f>D13</f>
        <v>719.94190000000162</v>
      </c>
      <c r="E24" s="5">
        <f t="shared" si="0"/>
        <v>3.6014332688172779E-2</v>
      </c>
      <c r="F24" s="6">
        <f>F13</f>
        <v>694.91499999999996</v>
      </c>
      <c r="G24" s="7">
        <f t="shared" si="1"/>
        <v>0.14228722092728677</v>
      </c>
      <c r="H24" s="6">
        <f>H13</f>
        <v>608.35400000000118</v>
      </c>
      <c r="I24" s="7">
        <f t="shared" si="2"/>
        <v>-0.1848737356481209</v>
      </c>
      <c r="J24" s="6">
        <v>746.33099999999865</v>
      </c>
      <c r="K24" s="19"/>
      <c r="L24" s="8"/>
      <c r="M24" s="8"/>
      <c r="N24" s="8"/>
      <c r="O24" s="8"/>
      <c r="P24" s="8"/>
    </row>
    <row r="25" spans="1:16" s="24" customFormat="1">
      <c r="A25" s="24" t="s">
        <v>23</v>
      </c>
      <c r="B25" s="25">
        <f>B24/B4</f>
        <v>6.2186249378975531E-2</v>
      </c>
      <c r="C25" s="12"/>
      <c r="D25" s="25">
        <f>D24/D4</f>
        <v>5.77076603402479E-2</v>
      </c>
      <c r="E25" s="12"/>
      <c r="F25" s="25">
        <f>F24/F4</f>
        <v>5.6067974638361703E-2</v>
      </c>
      <c r="G25" s="7"/>
      <c r="H25" s="25">
        <f>H24/H4</f>
        <v>4.6856896121328269E-2</v>
      </c>
      <c r="I25" s="7"/>
      <c r="J25" s="25">
        <v>5.4421880318546091E-2</v>
      </c>
      <c r="K25" s="347"/>
      <c r="L25" s="26"/>
      <c r="M25" s="26"/>
      <c r="N25" s="26"/>
      <c r="O25" s="26"/>
      <c r="P25" s="26"/>
    </row>
    <row r="26" spans="1:16" s="4" customFormat="1">
      <c r="A26" s="4" t="s">
        <v>135</v>
      </c>
      <c r="B26" s="333">
        <f>B15</f>
        <v>341.03999999999775</v>
      </c>
      <c r="C26" s="5">
        <f t="shared" si="0"/>
        <v>0.20954227563758909</v>
      </c>
      <c r="D26" s="333">
        <f>D15</f>
        <v>281.95790000000164</v>
      </c>
      <c r="E26" s="5">
        <f t="shared" si="0"/>
        <v>7.7890765072660129E-2</v>
      </c>
      <c r="F26" s="6">
        <f>F15</f>
        <v>261.58299999999997</v>
      </c>
      <c r="G26" s="7">
        <f t="shared" si="1"/>
        <v>0.26255152375159757</v>
      </c>
      <c r="H26" s="6">
        <f>H15</f>
        <v>207.18600000000117</v>
      </c>
      <c r="I26" s="7">
        <f t="shared" si="2"/>
        <v>-0.38113714772166613</v>
      </c>
      <c r="J26" s="6">
        <v>334.78499999999866</v>
      </c>
      <c r="K26" s="19"/>
      <c r="L26" s="8"/>
      <c r="M26" s="8"/>
      <c r="N26" s="8"/>
      <c r="O26" s="8"/>
      <c r="P26" s="8"/>
    </row>
    <row r="27" spans="1:16" s="4" customFormat="1">
      <c r="A27" s="24" t="s">
        <v>23</v>
      </c>
      <c r="B27" s="25">
        <f>B26/B4</f>
        <v>2.5987009543200261E-2</v>
      </c>
      <c r="C27" s="12"/>
      <c r="D27" s="25">
        <f>D26/D4</f>
        <v>2.26006164156436E-2</v>
      </c>
      <c r="E27" s="12"/>
      <c r="F27" s="25">
        <f>F26/F4</f>
        <v>2.1105356784393153E-2</v>
      </c>
      <c r="G27" s="7"/>
      <c r="H27" s="25">
        <f>H26/H4</f>
        <v>1.5957966709832686E-2</v>
      </c>
      <c r="I27" s="7"/>
      <c r="J27" s="25">
        <v>2.4412263730763446E-2</v>
      </c>
      <c r="K27" s="19"/>
      <c r="L27" s="8"/>
      <c r="M27" s="8"/>
      <c r="N27" s="8"/>
      <c r="O27" s="8"/>
      <c r="P27" s="8"/>
    </row>
    <row r="28" spans="1:16" s="4" customFormat="1">
      <c r="A28" s="4" t="s">
        <v>24</v>
      </c>
      <c r="B28" s="333">
        <f>B22/B31*1000000</f>
        <v>1.5232943469785356</v>
      </c>
      <c r="C28" s="5">
        <f t="shared" si="0"/>
        <v>0.22132190963511733</v>
      </c>
      <c r="D28" s="333">
        <f>D22/D31*1000000</f>
        <v>1.2472504873294508</v>
      </c>
      <c r="E28" s="5">
        <f t="shared" si="0"/>
        <v>0.12816809957331521</v>
      </c>
      <c r="F28" s="27">
        <f>F22/F31*1000000</f>
        <v>1.1055537626007805</v>
      </c>
      <c r="G28" s="7">
        <f t="shared" si="1"/>
        <v>0.89786768145948936</v>
      </c>
      <c r="H28" s="27">
        <f>H22/H31*1000000</f>
        <v>0.5825241524480741</v>
      </c>
      <c r="I28" s="7">
        <f t="shared" si="2"/>
        <v>-0.66713362131404896</v>
      </c>
      <c r="J28" s="27">
        <v>1.7500240028677319</v>
      </c>
      <c r="K28" s="19"/>
      <c r="L28" s="8"/>
      <c r="M28" s="8"/>
      <c r="N28" s="8"/>
      <c r="O28" s="8"/>
      <c r="P28" s="8"/>
    </row>
    <row r="29" spans="1:16" s="24" customFormat="1" ht="20.399999999999999">
      <c r="A29" s="24" t="s">
        <v>25</v>
      </c>
      <c r="B29" s="340">
        <f>B22/B4</f>
        <v>1.1909188721284122E-2</v>
      </c>
      <c r="C29" s="25"/>
      <c r="D29" s="340">
        <f>D22/D4</f>
        <v>1.0257394530940465E-2</v>
      </c>
      <c r="E29" s="25"/>
      <c r="F29" s="25">
        <f>F22/F4</f>
        <v>9.1623049321970552E-3</v>
      </c>
      <c r="G29" s="25"/>
      <c r="H29" s="25">
        <f>H22/H4</f>
        <v>4.6699462298798134E-3</v>
      </c>
      <c r="I29" s="25"/>
      <c r="J29" s="25">
        <v>1.4218884854997104E-2</v>
      </c>
      <c r="K29" s="347"/>
      <c r="L29" s="26"/>
      <c r="M29" s="26"/>
      <c r="N29" s="26"/>
      <c r="O29" s="26"/>
      <c r="P29" s="26"/>
    </row>
    <row r="30" spans="1:16" s="4" customFormat="1">
      <c r="B30" s="28"/>
      <c r="C30" s="28"/>
      <c r="D30" s="28"/>
      <c r="E30" s="28"/>
      <c r="F30" s="28"/>
      <c r="G30" s="28"/>
      <c r="H30" s="28"/>
      <c r="I30" s="28"/>
      <c r="J30" s="28"/>
      <c r="K30" s="19"/>
      <c r="L30" s="8"/>
      <c r="M30" s="8"/>
      <c r="N30" s="8"/>
      <c r="O30" s="8"/>
      <c r="P30" s="8"/>
    </row>
    <row r="31" spans="1:16" ht="20.399999999999999">
      <c r="A31" s="11" t="s">
        <v>26</v>
      </c>
      <c r="B31" s="29">
        <v>102600000</v>
      </c>
      <c r="C31" s="12">
        <f t="shared" ref="C31:E31" si="3">IF((+B31/D31)&lt;0,"n.m.",IF(B31&lt;0,(+B31/D31-1)*-1,(+B31/D31-1)))</f>
        <v>0</v>
      </c>
      <c r="D31" s="29">
        <v>102600000</v>
      </c>
      <c r="E31" s="12">
        <f t="shared" si="3"/>
        <v>-1.1375932965234092E-3</v>
      </c>
      <c r="F31" s="29">
        <v>102716850</v>
      </c>
      <c r="G31" s="14">
        <f t="shared" si="1"/>
        <v>-1.3127839085867026E-2</v>
      </c>
      <c r="H31" s="30">
        <v>104083238</v>
      </c>
      <c r="I31" s="14">
        <f>(H31-J31)/J31</f>
        <v>-6.5882895478365885E-2</v>
      </c>
      <c r="J31" s="30">
        <v>111424186</v>
      </c>
    </row>
    <row r="32" spans="1:16" s="4" customFormat="1">
      <c r="B32" s="31"/>
      <c r="C32" s="23"/>
      <c r="D32" s="31"/>
      <c r="E32" s="23"/>
      <c r="F32" s="31"/>
      <c r="G32" s="23"/>
      <c r="H32" s="23"/>
      <c r="I32" s="7"/>
      <c r="J32" s="23"/>
      <c r="K32" s="19"/>
      <c r="L32" s="8"/>
      <c r="M32" s="8"/>
      <c r="N32" s="8"/>
      <c r="O32" s="8"/>
      <c r="P32" s="8"/>
    </row>
    <row r="33" spans="1:16">
      <c r="A33" s="11" t="s">
        <v>27</v>
      </c>
      <c r="B33" s="33">
        <v>0.65</v>
      </c>
      <c r="C33" s="12">
        <f t="shared" ref="C33:E34" si="4">IF((+B33/D33)&lt;0,"n.m.",IF(B33&lt;0,(+B33/D33-1)*-1,(+B33/D33-1)))</f>
        <v>0.30000000000000004</v>
      </c>
      <c r="D33" s="32">
        <v>0.5</v>
      </c>
      <c r="E33" s="12">
        <f t="shared" si="4"/>
        <v>0.11111111111111116</v>
      </c>
      <c r="F33" s="32">
        <v>0.45</v>
      </c>
      <c r="G33" s="14">
        <f t="shared" si="1"/>
        <v>1.25</v>
      </c>
      <c r="H33" s="33">
        <v>0.2</v>
      </c>
      <c r="I33" s="14">
        <f t="shared" si="2"/>
        <v>-0.66666666666666663</v>
      </c>
      <c r="J33" s="33">
        <v>0.6</v>
      </c>
    </row>
    <row r="34" spans="1:16">
      <c r="A34" s="11" t="s">
        <v>28</v>
      </c>
      <c r="B34" s="34">
        <f>B33/B28</f>
        <v>0.42670676306866057</v>
      </c>
      <c r="C34" s="12">
        <f t="shared" si="4"/>
        <v>6.4420436368318734E-2</v>
      </c>
      <c r="D34" s="34">
        <f>D33/D28</f>
        <v>0.40088178363479698</v>
      </c>
      <c r="E34" s="35"/>
      <c r="F34" s="34">
        <f>F33/F28</f>
        <v>0.40703583599714693</v>
      </c>
      <c r="G34" s="35"/>
      <c r="H34" s="34">
        <f>H33/H28</f>
        <v>0.34333340370436899</v>
      </c>
      <c r="I34" s="14"/>
      <c r="J34" s="34">
        <v>0.34285244031898482</v>
      </c>
    </row>
    <row r="35" spans="1:16">
      <c r="A35" s="11" t="s">
        <v>29</v>
      </c>
      <c r="B35" s="37">
        <v>4.1000000000000002E-2</v>
      </c>
      <c r="C35" s="12">
        <f t="shared" ref="C35" si="5">IF((+B35/D35)&lt;0,"n.m.",IF(B35&lt;0,(+B35/D35-1)*-1,(+B35/D35-1)))</f>
        <v>-4.6511627906976605E-2</v>
      </c>
      <c r="D35" s="37">
        <v>4.2999999999999997E-2</v>
      </c>
      <c r="E35" s="36"/>
      <c r="F35" s="37">
        <v>4.5999999999999999E-2</v>
      </c>
      <c r="G35" s="36"/>
      <c r="H35" s="25">
        <v>0.04</v>
      </c>
      <c r="I35" s="25"/>
      <c r="J35" s="25">
        <v>6.3E-2</v>
      </c>
    </row>
    <row r="36" spans="1:16">
      <c r="B36" s="38"/>
      <c r="C36" s="38"/>
      <c r="D36" s="38"/>
      <c r="F36" s="38"/>
    </row>
    <row r="37" spans="1:16" ht="31.95" customHeight="1">
      <c r="A37" s="40"/>
      <c r="B37" s="41"/>
      <c r="C37" s="332" t="s">
        <v>150</v>
      </c>
      <c r="D37" s="41"/>
      <c r="E37" s="42" t="s">
        <v>30</v>
      </c>
      <c r="F37" s="41"/>
      <c r="G37" s="42" t="s">
        <v>31</v>
      </c>
      <c r="H37" s="41"/>
      <c r="I37" s="42" t="s">
        <v>32</v>
      </c>
    </row>
    <row r="38" spans="1:16" s="4" customFormat="1">
      <c r="A38" s="43" t="s">
        <v>33</v>
      </c>
      <c r="B38" s="46">
        <f>SUM(B39:B47)</f>
        <v>4284.0700000000006</v>
      </c>
      <c r="C38" s="45">
        <f>B38/$B$71</f>
        <v>0.39930300208689273</v>
      </c>
      <c r="D38" s="44">
        <f>SUM(D39:D47)</f>
        <v>4506.4569999999994</v>
      </c>
      <c r="E38" s="45">
        <f>D38/$D$71</f>
        <v>0.43856165973985978</v>
      </c>
      <c r="F38" s="46">
        <v>4416.29</v>
      </c>
      <c r="G38" s="45">
        <f t="shared" ref="G38:G60" si="6">F38/$F$71</f>
        <v>0.41817787736205031</v>
      </c>
      <c r="H38" s="44">
        <f>SUM(H39:H47)</f>
        <v>4546.4570000000003</v>
      </c>
      <c r="I38" s="45">
        <f t="shared" ref="I38:I71" si="7">H38/$H$71</f>
        <v>0.44847075107551632</v>
      </c>
      <c r="J38" s="76">
        <v>4534.3550000000005</v>
      </c>
      <c r="K38" s="19"/>
      <c r="L38" s="8"/>
      <c r="M38" s="8"/>
      <c r="N38" s="8"/>
      <c r="O38" s="8"/>
      <c r="P38" s="8"/>
    </row>
    <row r="39" spans="1:16">
      <c r="A39" s="11" t="s">
        <v>34</v>
      </c>
      <c r="B39" s="48">
        <v>510.8</v>
      </c>
      <c r="C39" s="47">
        <f>B39/$B$71</f>
        <v>4.7609860125064435E-2</v>
      </c>
      <c r="D39" s="48">
        <v>535.72500000000002</v>
      </c>
      <c r="E39" s="47">
        <f t="shared" ref="E39:E71" si="8">D39/$D$71</f>
        <v>5.2135956287641581E-2</v>
      </c>
      <c r="F39" s="48">
        <v>501.78800000000001</v>
      </c>
      <c r="G39" s="47">
        <f t="shared" si="6"/>
        <v>4.7514234963226716E-2</v>
      </c>
      <c r="H39" s="49">
        <v>530.36099999999999</v>
      </c>
      <c r="I39" s="47">
        <f t="shared" si="7"/>
        <v>5.2315769402671554E-2</v>
      </c>
      <c r="J39" s="58">
        <v>536.51</v>
      </c>
    </row>
    <row r="40" spans="1:16">
      <c r="A40" s="11" t="s">
        <v>35</v>
      </c>
      <c r="B40" s="48">
        <v>1881.52</v>
      </c>
      <c r="C40" s="47">
        <f t="shared" ref="C40:C71" si="9">B40/$B$71</f>
        <v>0.17536981993443859</v>
      </c>
      <c r="D40" s="48">
        <v>2015.0609999999999</v>
      </c>
      <c r="E40" s="47">
        <f t="shared" si="8"/>
        <v>0.19610272474297694</v>
      </c>
      <c r="F40" s="48">
        <v>2145.5169999999998</v>
      </c>
      <c r="G40" s="47">
        <f t="shared" si="6"/>
        <v>0.2031587021921554</v>
      </c>
      <c r="H40" s="49">
        <v>2225.5720000000001</v>
      </c>
      <c r="I40" s="47">
        <f t="shared" si="7"/>
        <v>0.21953445208271827</v>
      </c>
      <c r="J40" s="58">
        <v>2154.2379999999998</v>
      </c>
    </row>
    <row r="41" spans="1:16">
      <c r="A41" s="11" t="s">
        <v>36</v>
      </c>
      <c r="B41" s="48">
        <v>13.82</v>
      </c>
      <c r="C41" s="47">
        <f t="shared" si="9"/>
        <v>1.2881132868605922E-3</v>
      </c>
      <c r="D41" s="48">
        <v>33.773000000000003</v>
      </c>
      <c r="E41" s="47">
        <f t="shared" si="8"/>
        <v>3.2867378817537343E-3</v>
      </c>
      <c r="F41" s="48">
        <v>36.893999999999998</v>
      </c>
      <c r="G41" s="47">
        <f t="shared" si="6"/>
        <v>3.4934876576029842E-3</v>
      </c>
      <c r="H41" s="49">
        <v>41.667000000000002</v>
      </c>
      <c r="I41" s="47">
        <f t="shared" si="7"/>
        <v>4.1101083294230074E-3</v>
      </c>
      <c r="J41" s="58">
        <v>53.277999999999999</v>
      </c>
    </row>
    <row r="42" spans="1:16">
      <c r="A42" s="11" t="s">
        <v>37</v>
      </c>
      <c r="B42" s="48">
        <v>373.42</v>
      </c>
      <c r="C42" s="47">
        <f t="shared" si="9"/>
        <v>3.480515655423172E-2</v>
      </c>
      <c r="D42" s="48">
        <v>401.62200000000001</v>
      </c>
      <c r="E42" s="47">
        <f t="shared" si="8"/>
        <v>3.9085252762434436E-2</v>
      </c>
      <c r="F42" s="48">
        <v>371.596</v>
      </c>
      <c r="G42" s="47">
        <f t="shared" si="6"/>
        <v>3.5186372841509148E-2</v>
      </c>
      <c r="H42" s="49">
        <v>379.12200000000001</v>
      </c>
      <c r="I42" s="47">
        <f t="shared" si="7"/>
        <v>3.7397280583375561E-2</v>
      </c>
      <c r="J42" s="58">
        <v>402.279</v>
      </c>
    </row>
    <row r="43" spans="1:16">
      <c r="A43" s="11" t="s">
        <v>38</v>
      </c>
      <c r="B43" s="48">
        <v>201.9</v>
      </c>
      <c r="C43" s="47">
        <f t="shared" si="9"/>
        <v>1.8818384415134122E-2</v>
      </c>
      <c r="D43" s="48">
        <v>232.64400000000001</v>
      </c>
      <c r="E43" s="47">
        <f t="shared" si="8"/>
        <v>2.2640566362559313E-2</v>
      </c>
      <c r="F43" s="48">
        <v>235.4</v>
      </c>
      <c r="G43" s="47">
        <f t="shared" si="6"/>
        <v>2.2289992806411411E-2</v>
      </c>
      <c r="H43" s="49">
        <v>250.292</v>
      </c>
      <c r="I43" s="47">
        <f t="shared" si="7"/>
        <v>2.4689256101661828E-2</v>
      </c>
      <c r="J43" s="58">
        <v>249.06200000000001</v>
      </c>
    </row>
    <row r="44" spans="1:16">
      <c r="A44" s="11" t="s">
        <v>39</v>
      </c>
      <c r="B44" s="48">
        <v>710.25</v>
      </c>
      <c r="C44" s="47">
        <f t="shared" si="9"/>
        <v>6.6199888711485938E-2</v>
      </c>
      <c r="D44" s="48">
        <v>728.79</v>
      </c>
      <c r="E44" s="47">
        <f t="shared" si="8"/>
        <v>7.0924753526287382E-2</v>
      </c>
      <c r="F44" s="48">
        <v>780.62800000000004</v>
      </c>
      <c r="G44" s="47">
        <f t="shared" si="6"/>
        <v>7.3917555244194244E-2</v>
      </c>
      <c r="H44" s="49">
        <v>782.56700000000001</v>
      </c>
      <c r="I44" s="47">
        <f t="shared" si="7"/>
        <v>7.7193825930150353E-2</v>
      </c>
      <c r="J44" s="58">
        <v>839.33199999999999</v>
      </c>
    </row>
    <row r="45" spans="1:16">
      <c r="A45" s="11" t="s">
        <v>40</v>
      </c>
      <c r="B45" s="48">
        <v>75.09</v>
      </c>
      <c r="C45" s="47">
        <f t="shared" si="9"/>
        <v>6.9988731338901499E-3</v>
      </c>
      <c r="D45" s="48">
        <v>72.509</v>
      </c>
      <c r="E45" s="47">
        <f t="shared" si="8"/>
        <v>7.056467505643013E-3</v>
      </c>
      <c r="F45" s="48">
        <v>72.578000000000003</v>
      </c>
      <c r="G45" s="47">
        <f t="shared" si="6"/>
        <v>6.8724005858272191E-3</v>
      </c>
      <c r="H45" s="49">
        <v>91.426000000000002</v>
      </c>
      <c r="I45" s="47">
        <f t="shared" si="7"/>
        <v>9.0184261916103365E-3</v>
      </c>
      <c r="J45" s="58">
        <v>74.081999999999994</v>
      </c>
    </row>
    <row r="46" spans="1:16" ht="20.399999999999999">
      <c r="A46" s="11" t="s">
        <v>41</v>
      </c>
      <c r="B46" s="48">
        <v>225.34</v>
      </c>
      <c r="C46" s="47">
        <f>B46/$B$71</f>
        <v>2.1003143853919382E-2</v>
      </c>
      <c r="D46" s="48">
        <v>208.21</v>
      </c>
      <c r="E46" s="47">
        <f t="shared" si="8"/>
        <v>2.0262686002426346E-2</v>
      </c>
      <c r="F46" s="48">
        <v>54.5</v>
      </c>
      <c r="G46" s="47">
        <f t="shared" si="6"/>
        <v>5.1605973149932956E-3</v>
      </c>
      <c r="H46" s="49">
        <f>12.009+35.824</f>
        <v>47.832999999999998</v>
      </c>
      <c r="I46" s="47">
        <f t="shared" si="7"/>
        <v>4.7183337346410996E-3</v>
      </c>
      <c r="J46" s="58">
        <v>51.85</v>
      </c>
    </row>
    <row r="47" spans="1:16">
      <c r="A47" s="11" t="s">
        <v>42</v>
      </c>
      <c r="B47" s="48">
        <v>291.93</v>
      </c>
      <c r="C47" s="47">
        <f t="shared" si="9"/>
        <v>2.7209762071867778E-2</v>
      </c>
      <c r="D47" s="48">
        <v>278.12299999999999</v>
      </c>
      <c r="E47" s="47">
        <f t="shared" si="8"/>
        <v>2.7066514668137084E-2</v>
      </c>
      <c r="F47" s="48">
        <v>217.28800000000001</v>
      </c>
      <c r="G47" s="47">
        <f t="shared" si="6"/>
        <v>2.0574970080371804E-2</v>
      </c>
      <c r="H47" s="49">
        <v>197.61699999999999</v>
      </c>
      <c r="I47" s="47">
        <f t="shared" si="7"/>
        <v>1.9493298719264321E-2</v>
      </c>
      <c r="J47" s="58">
        <v>173.72399999999999</v>
      </c>
    </row>
    <row r="48" spans="1:16" s="4" customFormat="1">
      <c r="A48" s="4" t="s">
        <v>43</v>
      </c>
      <c r="B48" s="46">
        <f>SUM(B49:B54)</f>
        <v>6444.8</v>
      </c>
      <c r="C48" s="45">
        <f t="shared" si="9"/>
        <v>0.60069699791310738</v>
      </c>
      <c r="D48" s="46">
        <f>SUM(D49:D54)</f>
        <v>5769.0820000000003</v>
      </c>
      <c r="E48" s="45">
        <f t="shared" si="8"/>
        <v>0.56143843757864553</v>
      </c>
      <c r="F48" s="44">
        <v>6144.5</v>
      </c>
      <c r="G48" s="45">
        <f t="shared" si="6"/>
        <v>0.58182183856837255</v>
      </c>
      <c r="H48" s="44">
        <f>SUM(H49:H53)</f>
        <v>5591.232</v>
      </c>
      <c r="I48" s="45">
        <f t="shared" si="7"/>
        <v>0.55152924892448363</v>
      </c>
      <c r="J48" s="327">
        <v>5851.6990000000005</v>
      </c>
      <c r="K48" s="19"/>
      <c r="L48" s="8"/>
      <c r="M48" s="8"/>
      <c r="N48" s="8"/>
      <c r="O48" s="8"/>
      <c r="P48" s="8"/>
    </row>
    <row r="49" spans="1:16">
      <c r="A49" s="11" t="s">
        <v>44</v>
      </c>
      <c r="B49" s="48">
        <v>801.7</v>
      </c>
      <c r="C49" s="47">
        <f t="shared" si="9"/>
        <v>7.4723619542412217E-2</v>
      </c>
      <c r="D49" s="48">
        <v>849.4</v>
      </c>
      <c r="E49" s="47">
        <f t="shared" si="8"/>
        <v>8.2662338458579968E-2</v>
      </c>
      <c r="F49" s="48">
        <v>1104.9780000000001</v>
      </c>
      <c r="G49" s="47">
        <f t="shared" si="6"/>
        <v>0.10463021100782867</v>
      </c>
      <c r="H49" s="49">
        <v>1031.557</v>
      </c>
      <c r="I49" s="47">
        <f t="shared" si="7"/>
        <v>0.10175465039418748</v>
      </c>
      <c r="J49" s="58">
        <v>818.39</v>
      </c>
    </row>
    <row r="50" spans="1:16">
      <c r="A50" s="11" t="s">
        <v>39</v>
      </c>
      <c r="B50" s="48">
        <v>28.83</v>
      </c>
      <c r="C50" s="47">
        <f t="shared" si="9"/>
        <v>2.6871422619530296E-3</v>
      </c>
      <c r="D50" s="48">
        <v>26.654</v>
      </c>
      <c r="E50" s="47">
        <f t="shared" si="8"/>
        <v>2.5939274420473165E-3</v>
      </c>
      <c r="F50" s="48">
        <v>24.643000000000001</v>
      </c>
      <c r="G50" s="47">
        <f t="shared" si="6"/>
        <v>2.3334421951078863E-3</v>
      </c>
      <c r="H50" s="49">
        <v>22.785</v>
      </c>
      <c r="I50" s="47">
        <f t="shared" si="7"/>
        <v>2.2475536584324099E-3</v>
      </c>
      <c r="J50" s="58">
        <v>160.74299999999999</v>
      </c>
    </row>
    <row r="51" spans="1:16">
      <c r="A51" s="11" t="s">
        <v>40</v>
      </c>
      <c r="B51" s="48">
        <v>2317.88</v>
      </c>
      <c r="C51" s="47">
        <f t="shared" si="9"/>
        <v>0.21604139112506726</v>
      </c>
      <c r="D51" s="48">
        <v>2473.5590000000002</v>
      </c>
      <c r="E51" s="47">
        <f t="shared" si="8"/>
        <v>0.24072306481665487</v>
      </c>
      <c r="F51" s="48">
        <v>2697.645</v>
      </c>
      <c r="G51" s="47">
        <f t="shared" si="6"/>
        <v>0.25543962465697412</v>
      </c>
      <c r="H51" s="49">
        <v>2535.4690000000001</v>
      </c>
      <c r="I51" s="47">
        <f t="shared" si="7"/>
        <v>0.25010325331542521</v>
      </c>
      <c r="J51" s="58">
        <v>2629.7379999999998</v>
      </c>
    </row>
    <row r="52" spans="1:16" ht="20.399999999999999">
      <c r="A52" s="11" t="s">
        <v>41</v>
      </c>
      <c r="B52" s="48">
        <v>494.06</v>
      </c>
      <c r="C52" s="47">
        <f t="shared" si="9"/>
        <v>4.6049583972962674E-2</v>
      </c>
      <c r="D52" s="48">
        <f>495.45</f>
        <v>495.45</v>
      </c>
      <c r="E52" s="47">
        <f t="shared" si="8"/>
        <v>4.8216453483992755E-2</v>
      </c>
      <c r="F52" s="48">
        <f>605.26</f>
        <v>605.26</v>
      </c>
      <c r="G52" s="47">
        <f t="shared" si="6"/>
        <v>5.7311984052712699E-2</v>
      </c>
      <c r="H52" s="49">
        <f>106.372+520.094</f>
        <v>626.46600000000001</v>
      </c>
      <c r="I52" s="47">
        <f t="shared" si="7"/>
        <v>6.1795740626882513E-2</v>
      </c>
      <c r="J52" s="58">
        <v>542.59100000000001</v>
      </c>
    </row>
    <row r="53" spans="1:16">
      <c r="A53" s="11" t="s">
        <v>45</v>
      </c>
      <c r="B53" s="22">
        <v>2732.33</v>
      </c>
      <c r="C53" s="47">
        <f>B52/$B$71</f>
        <v>4.6049583972962674E-2</v>
      </c>
      <c r="D53" s="48">
        <v>1924.019</v>
      </c>
      <c r="E53" s="47">
        <f t="shared" si="8"/>
        <v>0.18724265337737059</v>
      </c>
      <c r="F53" s="48">
        <v>1711.9680000000001</v>
      </c>
      <c r="G53" s="47">
        <f t="shared" si="6"/>
        <v>0.16210600851659529</v>
      </c>
      <c r="H53" s="49">
        <v>1374.9549999999999</v>
      </c>
      <c r="I53" s="47">
        <f t="shared" si="7"/>
        <v>0.13562805092955602</v>
      </c>
      <c r="J53" s="58">
        <v>1700.2370000000001</v>
      </c>
    </row>
    <row r="54" spans="1:16">
      <c r="A54" s="11" t="s">
        <v>151</v>
      </c>
      <c r="B54" s="351">
        <v>70</v>
      </c>
      <c r="C54" s="47">
        <f>B54/$B$71</f>
        <v>6.5244522489320876E-3</v>
      </c>
      <c r="D54" s="354" t="s">
        <v>152</v>
      </c>
      <c r="E54" s="47"/>
      <c r="F54" s="350">
        <v>0</v>
      </c>
      <c r="G54" s="47">
        <f t="shared" si="6"/>
        <v>0</v>
      </c>
      <c r="H54" s="351"/>
      <c r="I54" s="47"/>
      <c r="J54" s="352"/>
    </row>
    <row r="55" spans="1:16" s="4" customFormat="1">
      <c r="A55" s="4" t="s">
        <v>46</v>
      </c>
      <c r="B55" s="46">
        <f>SUM(B56:B59)</f>
        <v>3320.63</v>
      </c>
      <c r="C55" s="45">
        <f t="shared" si="9"/>
        <v>0.3095041695910194</v>
      </c>
      <c r="D55" s="44">
        <f>SUM(D56:D59)</f>
        <v>3144.3</v>
      </c>
      <c r="E55" s="50">
        <f t="shared" si="8"/>
        <v>0.30599857642490352</v>
      </c>
      <c r="F55" s="44">
        <f>3238.76</f>
        <v>3238.76</v>
      </c>
      <c r="G55" s="50">
        <f t="shared" si="6"/>
        <v>0.30667772770472823</v>
      </c>
      <c r="H55" s="44">
        <f>SUM(H56:H59)</f>
        <v>3162.5420000000004</v>
      </c>
      <c r="I55" s="50">
        <f t="shared" si="7"/>
        <v>0.31195886952144619</v>
      </c>
      <c r="J55" s="327">
        <v>3149.8420000000001</v>
      </c>
      <c r="K55" s="19"/>
      <c r="L55" s="8"/>
      <c r="M55" s="8"/>
      <c r="N55" s="8"/>
      <c r="O55" s="8"/>
      <c r="P55" s="8"/>
    </row>
    <row r="56" spans="1:16">
      <c r="A56" s="11" t="s">
        <v>47</v>
      </c>
      <c r="B56" s="48">
        <v>114</v>
      </c>
      <c r="C56" s="47">
        <f t="shared" si="9"/>
        <v>1.0625536519689401E-2</v>
      </c>
      <c r="D56" s="48">
        <v>114</v>
      </c>
      <c r="E56" s="47">
        <f t="shared" si="8"/>
        <v>1.1094309611817892E-2</v>
      </c>
      <c r="F56" s="48">
        <v>114</v>
      </c>
      <c r="G56" s="47">
        <f t="shared" si="6"/>
        <v>1.0794643924940105E-2</v>
      </c>
      <c r="H56" s="49">
        <v>114</v>
      </c>
      <c r="I56" s="47">
        <f t="shared" si="7"/>
        <v>1.1245166427969924E-2</v>
      </c>
      <c r="J56" s="58">
        <v>114</v>
      </c>
    </row>
    <row r="57" spans="1:16">
      <c r="A57" s="11" t="s">
        <v>48</v>
      </c>
      <c r="B57" s="48">
        <v>2311.38</v>
      </c>
      <c r="C57" s="47">
        <f t="shared" si="9"/>
        <v>0.21543554913052357</v>
      </c>
      <c r="D57" s="48">
        <v>2311.384</v>
      </c>
      <c r="E57" s="47">
        <f t="shared" si="8"/>
        <v>0.22494043620879023</v>
      </c>
      <c r="F57" s="48">
        <v>2311.384</v>
      </c>
      <c r="G57" s="47">
        <f t="shared" si="6"/>
        <v>0.21886462503336632</v>
      </c>
      <c r="H57" s="49">
        <v>2311.384</v>
      </c>
      <c r="I57" s="47">
        <f t="shared" si="7"/>
        <v>0.22799910314865646</v>
      </c>
      <c r="J57" s="58">
        <v>2311.384</v>
      </c>
    </row>
    <row r="58" spans="1:16">
      <c r="A58" s="11" t="s">
        <v>49</v>
      </c>
      <c r="B58" s="48">
        <v>613.65</v>
      </c>
      <c r="C58" s="47">
        <f t="shared" si="9"/>
        <v>5.7196144607959645E-2</v>
      </c>
      <c r="D58" s="48">
        <v>459.32799999999997</v>
      </c>
      <c r="E58" s="47">
        <f t="shared" si="8"/>
        <v>4.4701114433132356E-2</v>
      </c>
      <c r="F58" s="48">
        <v>491.60399999999998</v>
      </c>
      <c r="G58" s="47">
        <f t="shared" si="6"/>
        <v>4.6549913439265393E-2</v>
      </c>
      <c r="H58" s="49">
        <v>436.13</v>
      </c>
      <c r="I58" s="47">
        <f t="shared" si="7"/>
        <v>4.3020652931846697E-2</v>
      </c>
      <c r="J58" s="58">
        <v>513.36</v>
      </c>
    </row>
    <row r="59" spans="1:16">
      <c r="A59" s="11" t="s">
        <v>50</v>
      </c>
      <c r="B59" s="48">
        <v>281.60000000000002</v>
      </c>
      <c r="C59" s="47">
        <f t="shared" si="9"/>
        <v>2.6246939332846799E-2</v>
      </c>
      <c r="D59" s="48">
        <v>259.58800000000002</v>
      </c>
      <c r="E59" s="47">
        <f t="shared" si="8"/>
        <v>2.5262716171163008E-2</v>
      </c>
      <c r="F59" s="48">
        <v>321.78100000000001</v>
      </c>
      <c r="G59" s="47">
        <f t="shared" si="6"/>
        <v>3.0469397515887297E-2</v>
      </c>
      <c r="H59" s="49">
        <v>301.02800000000002</v>
      </c>
      <c r="I59" s="47">
        <f t="shared" si="7"/>
        <v>2.9693947012973076E-2</v>
      </c>
      <c r="J59" s="58">
        <v>211.09800000000001</v>
      </c>
    </row>
    <row r="60" spans="1:16" s="4" customFormat="1">
      <c r="A60" s="4" t="s">
        <v>51</v>
      </c>
      <c r="B60" s="46">
        <f>SUM(B61:B65)</f>
        <v>2519.25</v>
      </c>
      <c r="C60" s="45">
        <f t="shared" si="9"/>
        <v>0.23481037611603089</v>
      </c>
      <c r="D60" s="46">
        <f>SUM(D61:D65)</f>
        <v>2408.6949999999997</v>
      </c>
      <c r="E60" s="45">
        <f t="shared" si="8"/>
        <v>0.23441059728454117</v>
      </c>
      <c r="F60" s="44">
        <f>2465.8</f>
        <v>2465.8000000000002</v>
      </c>
      <c r="G60" s="45">
        <f t="shared" si="6"/>
        <v>0.23348625429927466</v>
      </c>
      <c r="H60" s="44">
        <f>SUM(H61:H65)</f>
        <v>2431.9159999999997</v>
      </c>
      <c r="I60" s="45">
        <f t="shared" si="7"/>
        <v>0.23988859788458688</v>
      </c>
      <c r="J60" s="327">
        <v>2358.8539999999998</v>
      </c>
      <c r="K60" s="19"/>
      <c r="L60" s="8"/>
      <c r="M60" s="8"/>
      <c r="N60" s="8"/>
      <c r="O60" s="8"/>
      <c r="P60" s="8"/>
    </row>
    <row r="61" spans="1:16">
      <c r="A61" s="11" t="s">
        <v>52</v>
      </c>
      <c r="B61" s="48">
        <v>1093.3800000000001</v>
      </c>
      <c r="C61" s="47">
        <f t="shared" si="9"/>
        <v>0.10191007999910524</v>
      </c>
      <c r="D61" s="48">
        <v>1121.6089999999999</v>
      </c>
      <c r="E61" s="47">
        <f t="shared" si="8"/>
        <v>0.10915331148597765</v>
      </c>
      <c r="F61" s="48">
        <v>994.75</v>
      </c>
      <c r="G61" s="47">
        <v>0.1</v>
      </c>
      <c r="H61" s="49">
        <v>1025.8330000000001</v>
      </c>
      <c r="I61" s="47">
        <f t="shared" si="7"/>
        <v>0.10119002466933046</v>
      </c>
      <c r="J61" s="58">
        <v>923.976</v>
      </c>
    </row>
    <row r="62" spans="1:16">
      <c r="A62" s="11" t="s">
        <v>53</v>
      </c>
      <c r="B62" s="48">
        <v>1293.75</v>
      </c>
      <c r="C62" s="47">
        <f t="shared" si="9"/>
        <v>0.12058585852936983</v>
      </c>
      <c r="D62" s="48">
        <v>1176.7239999999999</v>
      </c>
      <c r="E62" s="47">
        <f t="shared" si="8"/>
        <v>0.11451702090927014</v>
      </c>
      <c r="F62" s="48">
        <v>1353.87</v>
      </c>
      <c r="G62" s="47">
        <f t="shared" ref="G62:G71" si="10">F62/$F$71</f>
        <v>0.12819775939174261</v>
      </c>
      <c r="H62" s="49">
        <v>1265.982</v>
      </c>
      <c r="I62" s="47">
        <f t="shared" si="7"/>
        <v>0.12487875688433527</v>
      </c>
      <c r="J62" s="58">
        <v>1298.653</v>
      </c>
    </row>
    <row r="63" spans="1:16">
      <c r="A63" s="11" t="s">
        <v>54</v>
      </c>
      <c r="B63" s="48">
        <v>78.38000000000001</v>
      </c>
      <c r="C63" s="47">
        <f t="shared" si="9"/>
        <v>7.3055223895899584E-3</v>
      </c>
      <c r="D63" s="48">
        <v>56.814999999999998</v>
      </c>
      <c r="E63" s="47">
        <f t="shared" si="8"/>
        <v>5.5291508824160829E-3</v>
      </c>
      <c r="F63" s="48">
        <v>48.533999999999999</v>
      </c>
      <c r="G63" s="47">
        <f t="shared" si="10"/>
        <v>4.5956776162547636E-3</v>
      </c>
      <c r="H63" s="49">
        <v>61.006</v>
      </c>
      <c r="I63" s="47">
        <f t="shared" si="7"/>
        <v>6.0177423079362559E-3</v>
      </c>
      <c r="J63" s="58">
        <v>60.423999999999999</v>
      </c>
    </row>
    <row r="64" spans="1:16">
      <c r="A64" s="11" t="s">
        <v>55</v>
      </c>
      <c r="B64" s="48">
        <v>17.68</v>
      </c>
      <c r="C64" s="47">
        <f t="shared" si="9"/>
        <v>1.6478902251588472E-3</v>
      </c>
      <c r="D64" s="48">
        <f>1.16+13.07</f>
        <v>14.23</v>
      </c>
      <c r="E64" s="47">
        <f t="shared" si="8"/>
        <v>1.3848423313699001E-3</v>
      </c>
      <c r="F64" s="48">
        <f>29.27</f>
        <v>29.27</v>
      </c>
      <c r="G64" s="47">
        <f t="shared" si="10"/>
        <v>2.7715721726578671E-3</v>
      </c>
      <c r="H64" s="49">
        <f>1.328+33.33</f>
        <v>34.658000000000001</v>
      </c>
      <c r="I64" s="47">
        <f t="shared" si="7"/>
        <v>3.4187278777244004E-3</v>
      </c>
      <c r="J64" s="58">
        <v>27.400000000000002</v>
      </c>
    </row>
    <row r="65" spans="1:16">
      <c r="A65" s="11" t="s">
        <v>56</v>
      </c>
      <c r="B65" s="48">
        <v>36.06</v>
      </c>
      <c r="C65" s="47">
        <f t="shared" si="9"/>
        <v>3.3610249728070157E-3</v>
      </c>
      <c r="D65" s="48">
        <v>39.317</v>
      </c>
      <c r="E65" s="47">
        <f t="shared" si="8"/>
        <v>3.8262716755074039E-3</v>
      </c>
      <c r="F65" s="48">
        <v>39.377000000000002</v>
      </c>
      <c r="G65" s="47">
        <f t="shared" si="10"/>
        <v>3.7286025774768993E-3</v>
      </c>
      <c r="H65" s="49">
        <v>44.436999999999998</v>
      </c>
      <c r="I65" s="47">
        <f t="shared" si="7"/>
        <v>4.3833461452605221E-3</v>
      </c>
      <c r="J65" s="58">
        <v>48.401000000000003</v>
      </c>
    </row>
    <row r="66" spans="1:16" s="4" customFormat="1">
      <c r="A66" s="4" t="s">
        <v>57</v>
      </c>
      <c r="B66" s="51">
        <f>SUM(B67:B70)</f>
        <v>4888.99</v>
      </c>
      <c r="C66" s="45">
        <f t="shared" si="9"/>
        <v>0.45568545429294977</v>
      </c>
      <c r="D66" s="51">
        <f>SUM(D67:D70)</f>
        <v>4722.5429999999997</v>
      </c>
      <c r="E66" s="45">
        <f t="shared" si="8"/>
        <v>0.45959082629055525</v>
      </c>
      <c r="F66" s="51">
        <f>SUM(F67:F70)</f>
        <v>4856.2330000000002</v>
      </c>
      <c r="G66" s="45">
        <f t="shared" si="10"/>
        <v>0.45983601799599705</v>
      </c>
      <c r="H66" s="52">
        <f>SUM(H67:H70)</f>
        <v>4543.2309999999998</v>
      </c>
      <c r="I66" s="45">
        <f t="shared" si="7"/>
        <v>0.44815253259396687</v>
      </c>
      <c r="J66" s="76">
        <v>4877.3580000000002</v>
      </c>
      <c r="K66" s="19"/>
      <c r="L66" s="8"/>
      <c r="M66" s="8"/>
      <c r="N66" s="8"/>
      <c r="O66" s="8"/>
      <c r="P66" s="8"/>
    </row>
    <row r="67" spans="1:16">
      <c r="A67" s="11" t="s">
        <v>52</v>
      </c>
      <c r="B67" s="48">
        <v>774.05</v>
      </c>
      <c r="C67" s="47">
        <f t="shared" si="9"/>
        <v>7.2146460904084025E-2</v>
      </c>
      <c r="D67" s="48">
        <v>667.36099999999999</v>
      </c>
      <c r="E67" s="47">
        <f t="shared" si="8"/>
        <v>6.4946575060108772E-2</v>
      </c>
      <c r="F67" s="48">
        <v>695.82399999999996</v>
      </c>
      <c r="G67" s="47">
        <f t="shared" si="10"/>
        <v>6.5887476442346687E-2</v>
      </c>
      <c r="H67" s="48">
        <v>665.21</v>
      </c>
      <c r="I67" s="47">
        <f t="shared" si="7"/>
        <v>6.5617518943419953E-2</v>
      </c>
      <c r="J67" s="58">
        <v>790.976</v>
      </c>
    </row>
    <row r="68" spans="1:16">
      <c r="A68" s="11" t="s">
        <v>53</v>
      </c>
      <c r="B68" s="48">
        <v>285.99</v>
      </c>
      <c r="C68" s="47">
        <f t="shared" si="9"/>
        <v>2.6656115695315539E-2</v>
      </c>
      <c r="D68" s="48">
        <v>433.19799999999998</v>
      </c>
      <c r="E68" s="47">
        <f t="shared" si="8"/>
        <v>4.2158181887897252E-2</v>
      </c>
      <c r="F68" s="48">
        <v>368.83</v>
      </c>
      <c r="G68" s="47">
        <f t="shared" si="10"/>
        <v>3.4924460691540864E-2</v>
      </c>
      <c r="H68" s="48">
        <v>384.00200000000001</v>
      </c>
      <c r="I68" s="47">
        <f t="shared" si="7"/>
        <v>3.7878652619941292E-2</v>
      </c>
      <c r="J68" s="58">
        <v>433.30399999999997</v>
      </c>
    </row>
    <row r="69" spans="1:16">
      <c r="A69" s="11" t="s">
        <v>54</v>
      </c>
      <c r="B69" s="48">
        <v>2915.9500000000003</v>
      </c>
      <c r="C69" s="47">
        <f t="shared" si="9"/>
        <v>0.27178537907533606</v>
      </c>
      <c r="D69" s="48">
        <v>2729.7539999999999</v>
      </c>
      <c r="E69" s="47">
        <f t="shared" si="8"/>
        <v>0.26565557929910821</v>
      </c>
      <c r="F69" s="48">
        <v>2936.0509999999999</v>
      </c>
      <c r="G69" s="47">
        <f t="shared" si="10"/>
        <v>0.27801425517951156</v>
      </c>
      <c r="H69" s="48">
        <v>2724.1190000000001</v>
      </c>
      <c r="I69" s="47">
        <f t="shared" si="7"/>
        <v>0.26871203091750007</v>
      </c>
      <c r="J69" s="58">
        <v>2910.1529999999998</v>
      </c>
    </row>
    <row r="70" spans="1:16">
      <c r="A70" s="11" t="s">
        <v>55</v>
      </c>
      <c r="B70" s="48">
        <v>913</v>
      </c>
      <c r="C70" s="47">
        <f t="shared" si="9"/>
        <v>8.5097498618214223E-2</v>
      </c>
      <c r="D70" s="48">
        <f>422.419+104.04+365.771</f>
        <v>892.23</v>
      </c>
      <c r="E70" s="47">
        <f t="shared" si="8"/>
        <v>8.6830490043441039E-2</v>
      </c>
      <c r="F70" s="48">
        <f>391.6+97.281+366.647</f>
        <v>855.52800000000002</v>
      </c>
      <c r="G70" s="47">
        <f t="shared" si="10"/>
        <v>8.1009825682597875E-2</v>
      </c>
      <c r="H70" s="48">
        <v>769.9</v>
      </c>
      <c r="I70" s="47">
        <f t="shared" si="7"/>
        <v>7.5944330113105654E-2</v>
      </c>
      <c r="J70" s="58">
        <v>742.92499999999995</v>
      </c>
    </row>
    <row r="71" spans="1:16" s="4" customFormat="1">
      <c r="A71" s="4" t="s">
        <v>58</v>
      </c>
      <c r="B71" s="51">
        <f>B55+B60+B66</f>
        <v>10728.869999999999</v>
      </c>
      <c r="C71" s="53">
        <f t="shared" si="9"/>
        <v>1</v>
      </c>
      <c r="D71" s="52">
        <f>D55+D60+D66</f>
        <v>10275.538</v>
      </c>
      <c r="E71" s="53">
        <f t="shared" si="8"/>
        <v>1</v>
      </c>
      <c r="F71" s="52">
        <f>F55+F60+F66</f>
        <v>10560.793000000001</v>
      </c>
      <c r="G71" s="53">
        <f t="shared" si="10"/>
        <v>1</v>
      </c>
      <c r="H71" s="52">
        <f>H55+H60+H66</f>
        <v>10137.689</v>
      </c>
      <c r="I71" s="53">
        <f t="shared" si="7"/>
        <v>1</v>
      </c>
      <c r="J71" s="76">
        <v>10386.054</v>
      </c>
      <c r="K71" s="19"/>
      <c r="L71" s="8"/>
      <c r="M71" s="8"/>
      <c r="N71" s="8"/>
      <c r="O71" s="8"/>
      <c r="P71" s="8"/>
    </row>
    <row r="72" spans="1:16">
      <c r="B72" s="330"/>
      <c r="C72" s="55"/>
      <c r="D72" s="54"/>
      <c r="E72" s="55"/>
      <c r="F72" s="54"/>
      <c r="G72" s="55"/>
      <c r="H72" s="38"/>
      <c r="I72" s="55"/>
      <c r="J72" s="56"/>
    </row>
    <row r="73" spans="1:16">
      <c r="A73" s="11" t="s">
        <v>59</v>
      </c>
      <c r="B73" s="57">
        <v>-1094.48</v>
      </c>
      <c r="C73" s="14">
        <f>(B73/D73)-1</f>
        <v>3.3935610774356713</v>
      </c>
      <c r="D73" s="57">
        <v>-249.11</v>
      </c>
      <c r="E73" s="14">
        <f>(D73/F73)-1</f>
        <v>2.3786789637867898</v>
      </c>
      <c r="F73" s="57">
        <v>-73.73</v>
      </c>
      <c r="G73" s="14" t="s">
        <v>14</v>
      </c>
      <c r="H73" s="58">
        <v>154.55000000000001</v>
      </c>
      <c r="I73" s="14" t="s">
        <v>14</v>
      </c>
      <c r="J73" s="58">
        <v>-267.81</v>
      </c>
    </row>
    <row r="74" spans="1:16" s="59" customFormat="1">
      <c r="A74" s="59" t="s">
        <v>60</v>
      </c>
      <c r="B74" s="37">
        <v>0.31</v>
      </c>
      <c r="C74" s="36"/>
      <c r="D74" s="37">
        <v>0.30599999999999999</v>
      </c>
      <c r="E74" s="36"/>
      <c r="F74" s="37">
        <v>0.307</v>
      </c>
      <c r="G74" s="36"/>
      <c r="H74" s="60">
        <v>0.312</v>
      </c>
      <c r="I74" s="25"/>
      <c r="J74" s="60">
        <v>0.30299999999999999</v>
      </c>
      <c r="K74" s="348"/>
      <c r="L74" s="17"/>
      <c r="M74" s="17"/>
      <c r="N74" s="17"/>
      <c r="O74" s="17"/>
      <c r="P74" s="17"/>
    </row>
    <row r="75" spans="1:16" s="59" customFormat="1">
      <c r="A75" s="59" t="s">
        <v>148</v>
      </c>
      <c r="B75" s="62">
        <v>-0.33</v>
      </c>
      <c r="C75" s="61"/>
      <c r="D75" s="62">
        <v>-7.9000000000000001E-2</v>
      </c>
      <c r="E75" s="61"/>
      <c r="F75" s="62">
        <v>-2.3E-2</v>
      </c>
      <c r="G75" s="61"/>
      <c r="H75" s="63">
        <v>4.9000000000000002E-2</v>
      </c>
      <c r="I75" s="64"/>
      <c r="J75" s="63">
        <v>-8.5000000000000006E-2</v>
      </c>
      <c r="K75" s="348"/>
      <c r="L75" s="17"/>
      <c r="M75" s="17"/>
      <c r="N75" s="17"/>
      <c r="O75" s="17"/>
      <c r="P75" s="17"/>
    </row>
    <row r="76" spans="1:16" s="59" customFormat="1">
      <c r="A76" s="59" t="s">
        <v>61</v>
      </c>
      <c r="B76" s="37">
        <f>(B48-B66-B53+B68)/B4</f>
        <v>-6.785776333716359E-2</v>
      </c>
      <c r="C76" s="36"/>
      <c r="D76" s="37">
        <f>(D48-D66-D53+D68)/D4</f>
        <v>-3.5611866389893304E-2</v>
      </c>
      <c r="E76" s="25"/>
      <c r="F76" s="37">
        <f>(F48-F66-F53+F68)/F4</f>
        <v>-4.4271685549765946E-3</v>
      </c>
      <c r="G76" s="25"/>
      <c r="H76" s="60">
        <f>(H48-H66-H53+H68)/H4</f>
        <v>4.3939749059421704E-3</v>
      </c>
      <c r="I76" s="25"/>
      <c r="J76" s="60">
        <v>-2.1335582745677258E-2</v>
      </c>
      <c r="K76" s="348"/>
      <c r="L76" s="17"/>
      <c r="M76" s="17"/>
      <c r="N76" s="17"/>
      <c r="O76" s="17"/>
      <c r="P76" s="17"/>
    </row>
    <row r="77" spans="1:16" s="59" customFormat="1">
      <c r="B77" s="60"/>
      <c r="C77" s="35"/>
      <c r="D77" s="60"/>
      <c r="E77" s="35"/>
      <c r="F77" s="60"/>
      <c r="G77" s="35"/>
      <c r="H77" s="54"/>
      <c r="I77" s="35"/>
      <c r="J77" s="54"/>
      <c r="K77" s="348"/>
      <c r="L77" s="17"/>
      <c r="M77" s="17"/>
      <c r="N77" s="17"/>
      <c r="O77" s="17"/>
      <c r="P77" s="17"/>
    </row>
    <row r="78" spans="1:16">
      <c r="B78" s="38"/>
      <c r="D78" s="38"/>
      <c r="F78" s="38"/>
      <c r="H78" s="38"/>
      <c r="J78" s="38"/>
    </row>
    <row r="79" spans="1:16">
      <c r="A79" s="11" t="s">
        <v>62</v>
      </c>
      <c r="B79" s="57">
        <f>B20</f>
        <v>182.48999999999774</v>
      </c>
      <c r="C79" s="12">
        <f t="shared" ref="C79:E119" si="11">IF((+B79/D79)&lt;0,"n.m.",IF(B79&lt;0,(+B79/D79-1)*-1,(+B79/D79-1)))</f>
        <v>0.23720440211275728</v>
      </c>
      <c r="D79" s="58">
        <f>D20</f>
        <v>147.50190000000163</v>
      </c>
      <c r="E79" s="12">
        <f t="shared" si="11"/>
        <v>-5.6048252911803154E-2</v>
      </c>
      <c r="F79" s="58">
        <f>F20</f>
        <v>156.26</v>
      </c>
      <c r="G79" s="14">
        <f t="shared" ref="G79:G119" si="12">(F79-H79)/H79</f>
        <v>0.42005489012884933</v>
      </c>
      <c r="H79" s="58">
        <f>H20</f>
        <v>110.03800000000118</v>
      </c>
      <c r="I79" s="14">
        <f>(H79-J79)/J79</f>
        <v>-0.54014793764887059</v>
      </c>
      <c r="J79" s="58">
        <v>239.28999999999871</v>
      </c>
    </row>
    <row r="80" spans="1:16">
      <c r="A80" s="11" t="s">
        <v>42</v>
      </c>
      <c r="B80" s="32">
        <v>-36.83</v>
      </c>
      <c r="C80" s="300" t="str">
        <f t="shared" si="11"/>
        <v>n.m.</v>
      </c>
      <c r="D80" s="32">
        <v>0.65400000000000003</v>
      </c>
      <c r="E80" s="300" t="str">
        <f t="shared" si="11"/>
        <v>n.m.</v>
      </c>
      <c r="F80" s="32">
        <v>-36.085000000000001</v>
      </c>
      <c r="G80" s="14">
        <f t="shared" si="12"/>
        <v>-0.30248965863841959</v>
      </c>
      <c r="H80" s="65">
        <v>-51.734000000000002</v>
      </c>
      <c r="I80" s="14" t="s">
        <v>14</v>
      </c>
      <c r="J80" s="65">
        <v>20.827000000000002</v>
      </c>
    </row>
    <row r="81" spans="1:16" s="66" customFormat="1" ht="20.399999999999999">
      <c r="A81" s="66" t="s">
        <v>63</v>
      </c>
      <c r="B81" s="32">
        <v>-4.95</v>
      </c>
      <c r="C81" s="300">
        <f t="shared" si="11"/>
        <v>-1.2167487684729066</v>
      </c>
      <c r="D81" s="32">
        <v>-2.2330000000000001</v>
      </c>
      <c r="E81" s="300" t="str">
        <f t="shared" si="11"/>
        <v>n.m.</v>
      </c>
      <c r="F81" s="32">
        <v>2E-3</v>
      </c>
      <c r="G81" s="14">
        <f t="shared" si="12"/>
        <v>-0.99978007477457653</v>
      </c>
      <c r="H81" s="67">
        <v>9.0939999999999994</v>
      </c>
      <c r="I81" s="14" t="s">
        <v>14</v>
      </c>
      <c r="J81" s="65">
        <v>-2.8250000000000002</v>
      </c>
      <c r="K81" s="20"/>
      <c r="L81" s="16"/>
      <c r="M81" s="16"/>
      <c r="N81" s="16"/>
      <c r="O81" s="16"/>
      <c r="P81" s="16"/>
    </row>
    <row r="82" spans="1:16" ht="20.399999999999999">
      <c r="A82" s="11" t="s">
        <v>64</v>
      </c>
      <c r="B82" s="32">
        <v>32.51</v>
      </c>
      <c r="C82" s="300">
        <f t="shared" si="11"/>
        <v>-9.89717579889694E-2</v>
      </c>
      <c r="D82" s="32">
        <v>36.081000000000003</v>
      </c>
      <c r="E82" s="300">
        <f t="shared" si="11"/>
        <v>29.193305439330544</v>
      </c>
      <c r="F82" s="32">
        <v>1.1950000000000001</v>
      </c>
      <c r="G82" s="14">
        <f t="shared" si="12"/>
        <v>-0.93835439773020379</v>
      </c>
      <c r="H82" s="67">
        <v>19.385000000000002</v>
      </c>
      <c r="I82" s="14">
        <f t="shared" ref="I82:I119" si="13">(H82-J82)/J82</f>
        <v>-0.52136984271993281</v>
      </c>
      <c r="J82" s="65">
        <v>40.500999999999998</v>
      </c>
    </row>
    <row r="83" spans="1:16">
      <c r="A83" s="11" t="s">
        <v>65</v>
      </c>
      <c r="B83" s="32">
        <v>505.07</v>
      </c>
      <c r="C83" s="300">
        <f t="shared" si="11"/>
        <v>0.11959123958148599</v>
      </c>
      <c r="D83" s="32">
        <v>451.12</v>
      </c>
      <c r="E83" s="300">
        <f t="shared" si="11"/>
        <v>3.3138358205635488E-3</v>
      </c>
      <c r="F83" s="32">
        <v>449.63</v>
      </c>
      <c r="G83" s="14">
        <f t="shared" si="12"/>
        <v>7.4525923359103352E-2</v>
      </c>
      <c r="H83" s="67">
        <v>418.44499999999999</v>
      </c>
      <c r="I83" s="14">
        <f t="shared" si="13"/>
        <v>-3.954121449163598E-2</v>
      </c>
      <c r="J83" s="65">
        <v>435.67200000000003</v>
      </c>
    </row>
    <row r="84" spans="1:16">
      <c r="A84" s="11" t="s">
        <v>66</v>
      </c>
      <c r="B84" s="32">
        <v>12.1</v>
      </c>
      <c r="C84" s="300">
        <f t="shared" si="11"/>
        <v>-0.39076582246613967</v>
      </c>
      <c r="D84" s="32">
        <v>19.861000000000001</v>
      </c>
      <c r="E84" s="300" t="str">
        <f t="shared" si="11"/>
        <v>n.m.</v>
      </c>
      <c r="F84" s="32">
        <v>-18.899999999999999</v>
      </c>
      <c r="G84" s="14" t="s">
        <v>14</v>
      </c>
      <c r="H84" s="67">
        <v>36.944000000000003</v>
      </c>
      <c r="I84" s="14">
        <f t="shared" si="13"/>
        <v>22.104440275171985</v>
      </c>
      <c r="J84" s="65">
        <v>1.599</v>
      </c>
      <c r="K84" s="13"/>
    </row>
    <row r="85" spans="1:16" ht="20.399999999999999">
      <c r="A85" s="11" t="s">
        <v>67</v>
      </c>
      <c r="B85" s="32">
        <v>-32.409999999999997</v>
      </c>
      <c r="C85" s="300">
        <f t="shared" si="11"/>
        <v>1.0321240991816305E-2</v>
      </c>
      <c r="D85" s="32">
        <v>-32.747999999999998</v>
      </c>
      <c r="E85" s="300">
        <f t="shared" si="11"/>
        <v>0.16189793724727441</v>
      </c>
      <c r="F85" s="32">
        <v>-39.073999999999998</v>
      </c>
      <c r="G85" s="14">
        <f t="shared" si="12"/>
        <v>0.16433743556125036</v>
      </c>
      <c r="H85" s="67">
        <v>-33.558999999999997</v>
      </c>
      <c r="I85" s="14">
        <f t="shared" si="13"/>
        <v>8.6931174089068738E-2</v>
      </c>
      <c r="J85" s="65">
        <v>-30.875</v>
      </c>
      <c r="K85" s="13"/>
    </row>
    <row r="86" spans="1:16" s="4" customFormat="1">
      <c r="A86" s="4" t="s">
        <v>68</v>
      </c>
      <c r="B86" s="301">
        <f>SUM(B79:B85)</f>
        <v>657.97999999999774</v>
      </c>
      <c r="C86" s="5">
        <f t="shared" si="11"/>
        <v>6.0864518001382928E-2</v>
      </c>
      <c r="D86" s="301">
        <v>620.23</v>
      </c>
      <c r="E86" s="5">
        <f t="shared" si="11"/>
        <v>0.20895935504494889</v>
      </c>
      <c r="F86" s="68">
        <f>SUM(F79:F85)</f>
        <v>513.02800000000002</v>
      </c>
      <c r="G86" s="7">
        <f t="shared" si="12"/>
        <v>8.6804702199881172E-3</v>
      </c>
      <c r="H86" s="69">
        <f>SUM(H79:H85)</f>
        <v>508.61300000000119</v>
      </c>
      <c r="I86" s="7">
        <f t="shared" si="13"/>
        <v>-0.27773225653907962</v>
      </c>
      <c r="J86" s="68">
        <v>704.18899999999883</v>
      </c>
      <c r="K86" s="13"/>
      <c r="L86" s="8"/>
      <c r="M86" s="8"/>
      <c r="N86" s="8"/>
      <c r="O86" s="8"/>
      <c r="P86" s="8"/>
    </row>
    <row r="87" spans="1:16" s="4" customFormat="1">
      <c r="A87" s="4" t="s">
        <v>69</v>
      </c>
      <c r="B87" s="324"/>
      <c r="C87" s="14"/>
      <c r="D87" s="31"/>
      <c r="E87" s="14"/>
      <c r="F87" s="31"/>
      <c r="G87" s="14"/>
      <c r="H87" s="70"/>
      <c r="I87" s="14"/>
      <c r="J87" s="31"/>
      <c r="K87" s="13"/>
      <c r="L87" s="8"/>
      <c r="M87" s="8"/>
      <c r="N87" s="8"/>
      <c r="O87" s="8"/>
      <c r="P87" s="8"/>
    </row>
    <row r="88" spans="1:16">
      <c r="A88" s="11" t="s">
        <v>70</v>
      </c>
      <c r="B88" s="57">
        <v>9.48</v>
      </c>
      <c r="C88" s="302">
        <f t="shared" si="11"/>
        <v>-0.88094490562246475</v>
      </c>
      <c r="D88" s="57">
        <v>79.626999999999995</v>
      </c>
      <c r="E88" s="302" t="str">
        <f t="shared" si="11"/>
        <v>n.m.</v>
      </c>
      <c r="F88" s="57">
        <v>-83.442999999999998</v>
      </c>
      <c r="G88" s="14">
        <f t="shared" si="12"/>
        <v>-0.2024030281595901</v>
      </c>
      <c r="H88" s="71">
        <v>-104.61799999999999</v>
      </c>
      <c r="I88" s="14">
        <f t="shared" si="13"/>
        <v>0.56060086221042094</v>
      </c>
      <c r="J88" s="58">
        <v>-67.037000000000006</v>
      </c>
      <c r="K88" s="13"/>
    </row>
    <row r="89" spans="1:16" ht="20.399999999999999">
      <c r="A89" s="11" t="s">
        <v>71</v>
      </c>
      <c r="B89" s="32">
        <v>192.81</v>
      </c>
      <c r="C89" s="302">
        <f t="shared" si="11"/>
        <v>-0.22196620893643293</v>
      </c>
      <c r="D89" s="57">
        <v>247.81700000000001</v>
      </c>
      <c r="E89" s="302" t="str">
        <f t="shared" si="11"/>
        <v>n.m.</v>
      </c>
      <c r="F89" s="57">
        <v>-69.016000000000005</v>
      </c>
      <c r="G89" s="14" t="s">
        <v>14</v>
      </c>
      <c r="H89" s="71">
        <v>303.221</v>
      </c>
      <c r="I89" s="14" t="s">
        <v>14</v>
      </c>
      <c r="J89" s="58">
        <v>-120.98399999999999</v>
      </c>
    </row>
    <row r="90" spans="1:16" ht="30.6">
      <c r="A90" s="11" t="s">
        <v>72</v>
      </c>
      <c r="B90" s="32">
        <v>-21.64</v>
      </c>
      <c r="C90" s="302" t="str">
        <f t="shared" si="11"/>
        <v>n.m.</v>
      </c>
      <c r="D90" s="57">
        <v>56.6</v>
      </c>
      <c r="E90" s="302" t="str">
        <f t="shared" si="11"/>
        <v>n.m.</v>
      </c>
      <c r="F90" s="57">
        <v>-27.484000000000002</v>
      </c>
      <c r="G90" s="14">
        <f t="shared" si="12"/>
        <v>-0.6072760527556692</v>
      </c>
      <c r="H90" s="71">
        <v>-69.983000000000004</v>
      </c>
      <c r="I90" s="14">
        <f t="shared" si="13"/>
        <v>0.25186483730747911</v>
      </c>
      <c r="J90" s="58">
        <v>-55.902999999999999</v>
      </c>
    </row>
    <row r="91" spans="1:16">
      <c r="A91" s="11" t="s">
        <v>73</v>
      </c>
      <c r="B91" s="32">
        <v>-14.33</v>
      </c>
      <c r="C91" s="302">
        <f t="shared" si="11"/>
        <v>0.41045789278808575</v>
      </c>
      <c r="D91" s="57">
        <v>-24.306999999999999</v>
      </c>
      <c r="E91" s="302" t="str">
        <f t="shared" si="11"/>
        <v>n.m.</v>
      </c>
      <c r="F91" s="57">
        <v>29.488</v>
      </c>
      <c r="G91" s="14">
        <f t="shared" si="12"/>
        <v>0.10099690101930323</v>
      </c>
      <c r="H91" s="71">
        <v>26.783000000000001</v>
      </c>
      <c r="I91" s="14">
        <f t="shared" si="13"/>
        <v>5.0349256421811637</v>
      </c>
      <c r="J91" s="58">
        <v>4.4379999999999997</v>
      </c>
    </row>
    <row r="92" spans="1:16" ht="23.25" customHeight="1">
      <c r="A92" s="11" t="s">
        <v>74</v>
      </c>
      <c r="B92" s="32">
        <v>206.53</v>
      </c>
      <c r="C92" s="302" t="str">
        <f t="shared" si="11"/>
        <v>n.m.</v>
      </c>
      <c r="D92" s="57">
        <v>-167.01400000000001</v>
      </c>
      <c r="E92" s="302" t="str">
        <f t="shared" si="11"/>
        <v>n.m.</v>
      </c>
      <c r="F92" s="57">
        <v>224.124</v>
      </c>
      <c r="G92" s="14" t="s">
        <v>14</v>
      </c>
      <c r="H92" s="71">
        <v>-252.28</v>
      </c>
      <c r="I92" s="14">
        <f t="shared" si="13"/>
        <v>25.611814345991561</v>
      </c>
      <c r="J92" s="58">
        <v>-9.48</v>
      </c>
    </row>
    <row r="93" spans="1:16" ht="30.6">
      <c r="A93" s="11" t="s">
        <v>75</v>
      </c>
      <c r="B93" s="32">
        <v>14.93</v>
      </c>
      <c r="C93" s="302">
        <f t="shared" si="11"/>
        <v>2.3679224001804648</v>
      </c>
      <c r="D93" s="57">
        <v>4.4329999999999998</v>
      </c>
      <c r="E93" s="302">
        <f t="shared" si="11"/>
        <v>-0.90159167092148196</v>
      </c>
      <c r="F93" s="57">
        <v>45.046999999999997</v>
      </c>
      <c r="G93" s="14">
        <f t="shared" si="12"/>
        <v>6.1333333333333329</v>
      </c>
      <c r="H93" s="71">
        <v>6.3150000000000004</v>
      </c>
      <c r="I93" s="14">
        <f t="shared" si="13"/>
        <v>-4.8085619535725044E-2</v>
      </c>
      <c r="J93" s="58">
        <v>6.6340000000000003</v>
      </c>
    </row>
    <row r="94" spans="1:16">
      <c r="A94" s="11" t="s">
        <v>76</v>
      </c>
      <c r="B94" s="32">
        <v>95.56</v>
      </c>
      <c r="C94" s="302">
        <f t="shared" si="11"/>
        <v>3.4650032707223621</v>
      </c>
      <c r="D94" s="57">
        <v>21.402000000000001</v>
      </c>
      <c r="E94" s="302">
        <f t="shared" si="11"/>
        <v>-0.247230136119025</v>
      </c>
      <c r="F94" s="57">
        <v>28.431000000000001</v>
      </c>
      <c r="G94" s="14" t="s">
        <v>14</v>
      </c>
      <c r="H94" s="71">
        <v>-70.12</v>
      </c>
      <c r="I94" s="14">
        <f t="shared" si="13"/>
        <v>1.4287347164975239</v>
      </c>
      <c r="J94" s="58">
        <v>-28.870999999999999</v>
      </c>
    </row>
    <row r="95" spans="1:16">
      <c r="A95" s="11" t="s">
        <v>77</v>
      </c>
      <c r="B95" s="32">
        <v>99.03</v>
      </c>
      <c r="C95" s="302" t="str">
        <f t="shared" si="11"/>
        <v>n.m.</v>
      </c>
      <c r="D95" s="57">
        <v>-33.463999999999999</v>
      </c>
      <c r="E95" s="302" t="str">
        <f t="shared" si="11"/>
        <v>n.m.</v>
      </c>
      <c r="F95" s="57">
        <v>33.521000000000001</v>
      </c>
      <c r="G95" s="14" t="s">
        <v>14</v>
      </c>
      <c r="H95" s="71">
        <v>-79.13</v>
      </c>
      <c r="I95" s="14" t="s">
        <v>14</v>
      </c>
      <c r="J95" s="58">
        <v>68.16</v>
      </c>
    </row>
    <row r="96" spans="1:16" s="4" customFormat="1" ht="20.399999999999999">
      <c r="A96" s="4" t="s">
        <v>78</v>
      </c>
      <c r="B96" s="301">
        <f>SUM(B86:B95)</f>
        <v>1240.3499999999976</v>
      </c>
      <c r="C96" s="5">
        <f t="shared" si="11"/>
        <v>0.54017607688773239</v>
      </c>
      <c r="D96" s="68">
        <v>805.33</v>
      </c>
      <c r="E96" s="5">
        <f t="shared" si="11"/>
        <v>0.16092640003690373</v>
      </c>
      <c r="F96" s="68">
        <f>SUM(F86:F95)</f>
        <v>693.69600000000003</v>
      </c>
      <c r="G96" s="7">
        <f t="shared" si="12"/>
        <v>1.5807046848783917</v>
      </c>
      <c r="H96" s="69">
        <f>SUM(H86:H95)</f>
        <v>268.80100000000135</v>
      </c>
      <c r="I96" s="7">
        <f t="shared" si="13"/>
        <v>-0.46362736607694754</v>
      </c>
      <c r="J96" s="68">
        <v>501.14599999999871</v>
      </c>
      <c r="K96" s="19"/>
      <c r="L96" s="8"/>
      <c r="M96" s="8"/>
      <c r="N96" s="8"/>
      <c r="O96" s="8"/>
      <c r="P96" s="8"/>
    </row>
    <row r="97" spans="1:16">
      <c r="A97" s="11" t="s">
        <v>79</v>
      </c>
      <c r="B97" s="32">
        <v>-23.29</v>
      </c>
      <c r="C97" s="12">
        <f t="shared" si="11"/>
        <v>-0.1077815829528157</v>
      </c>
      <c r="D97" s="57">
        <v>-21.024000000000001</v>
      </c>
      <c r="E97" s="12">
        <f t="shared" si="11"/>
        <v>8.0877852583719378E-2</v>
      </c>
      <c r="F97" s="57">
        <v>-22.873999999999999</v>
      </c>
      <c r="G97" s="14">
        <f t="shared" si="12"/>
        <v>-0.44441475796070051</v>
      </c>
      <c r="H97" s="22">
        <v>-41.170999999999999</v>
      </c>
      <c r="I97" s="14">
        <f t="shared" si="13"/>
        <v>-0.74464746452317165</v>
      </c>
      <c r="J97" s="58">
        <v>-161.232</v>
      </c>
    </row>
    <row r="98" spans="1:16" ht="20.399999999999999">
      <c r="A98" s="11" t="s">
        <v>80</v>
      </c>
      <c r="B98" s="32">
        <v>-395.75</v>
      </c>
      <c r="C98" s="12">
        <f t="shared" si="11"/>
        <v>-0.14217849443124853</v>
      </c>
      <c r="D98" s="57">
        <v>-346.48700000000002</v>
      </c>
      <c r="E98" s="12">
        <f t="shared" si="11"/>
        <v>0.10551914105963167</v>
      </c>
      <c r="F98" s="57">
        <v>-387.36099999999999</v>
      </c>
      <c r="G98" s="14">
        <f t="shared" si="12"/>
        <v>-0.15475590410292336</v>
      </c>
      <c r="H98" s="22">
        <v>-458.28300000000002</v>
      </c>
      <c r="I98" s="14">
        <f t="shared" si="13"/>
        <v>-3.9541024834957479E-2</v>
      </c>
      <c r="J98" s="58">
        <v>-477.15</v>
      </c>
    </row>
    <row r="99" spans="1:16" ht="20.399999999999999">
      <c r="A99" s="11" t="s">
        <v>81</v>
      </c>
      <c r="B99" s="32">
        <v>32.409999999999997</v>
      </c>
      <c r="C99" s="12">
        <f t="shared" si="11"/>
        <v>-1.0321240991816305E-2</v>
      </c>
      <c r="D99" s="57">
        <v>32.747999999999998</v>
      </c>
      <c r="E99" s="12">
        <f t="shared" si="11"/>
        <v>-0.16189793724727441</v>
      </c>
      <c r="F99" s="57">
        <v>39.073999999999998</v>
      </c>
      <c r="G99" s="14">
        <f t="shared" si="12"/>
        <v>0.16433743556125036</v>
      </c>
      <c r="H99" s="72">
        <v>33.558999999999997</v>
      </c>
      <c r="I99" s="73">
        <f t="shared" si="13"/>
        <v>8.6931174089068738E-2</v>
      </c>
      <c r="J99" s="71">
        <v>30.875</v>
      </c>
    </row>
    <row r="100" spans="1:16" ht="20.399999999999999">
      <c r="A100" s="11" t="s">
        <v>82</v>
      </c>
      <c r="B100" s="32">
        <v>64.98</v>
      </c>
      <c r="C100" s="12">
        <f t="shared" si="11"/>
        <v>0.1328254388870489</v>
      </c>
      <c r="D100" s="57">
        <v>57.360999999999997</v>
      </c>
      <c r="E100" s="12">
        <f t="shared" si="11"/>
        <v>0.23039468039468036</v>
      </c>
      <c r="F100" s="57">
        <v>46.62</v>
      </c>
      <c r="G100" s="14">
        <f t="shared" si="12"/>
        <v>0.17454398871309074</v>
      </c>
      <c r="H100" s="72">
        <v>39.692</v>
      </c>
      <c r="I100" s="73">
        <f t="shared" si="13"/>
        <v>-0.59082099707228575</v>
      </c>
      <c r="J100" s="71">
        <v>97.004000000000005</v>
      </c>
    </row>
    <row r="101" spans="1:16" ht="20.399999999999999">
      <c r="A101" s="11" t="s">
        <v>83</v>
      </c>
      <c r="B101" s="32">
        <v>7.54</v>
      </c>
      <c r="C101" s="300" t="str">
        <f t="shared" si="11"/>
        <v>n.m.</v>
      </c>
      <c r="D101" s="57">
        <v>-98.606999999999999</v>
      </c>
      <c r="E101" s="300" t="str">
        <f t="shared" si="11"/>
        <v>n.m.</v>
      </c>
      <c r="F101" s="57">
        <v>2.75</v>
      </c>
      <c r="G101" s="14">
        <f t="shared" si="12"/>
        <v>12.546798029556649</v>
      </c>
      <c r="H101" s="72">
        <v>0.20300000000000001</v>
      </c>
      <c r="I101" s="73">
        <f t="shared" si="13"/>
        <v>-0.97553037608486026</v>
      </c>
      <c r="J101" s="71">
        <v>8.2959999999999994</v>
      </c>
    </row>
    <row r="102" spans="1:16">
      <c r="A102" s="11" t="s">
        <v>84</v>
      </c>
      <c r="B102" s="32">
        <v>-6.1</v>
      </c>
      <c r="C102" s="12">
        <f t="shared" si="11"/>
        <v>0.89711934156378603</v>
      </c>
      <c r="D102" s="57">
        <v>-59.292000000000002</v>
      </c>
      <c r="E102" s="12">
        <f t="shared" si="11"/>
        <v>-4.5983382116891702</v>
      </c>
      <c r="F102" s="57">
        <v>-10.590999999999999</v>
      </c>
      <c r="G102" s="14">
        <f t="shared" si="12"/>
        <v>-0.50021235430135436</v>
      </c>
      <c r="H102" s="72">
        <v>-21.190999999999999</v>
      </c>
      <c r="I102" s="73">
        <f t="shared" si="13"/>
        <v>-0.81388874251286647</v>
      </c>
      <c r="J102" s="71">
        <v>-113.86199999999999</v>
      </c>
    </row>
    <row r="103" spans="1:16" s="4" customFormat="1" ht="20.399999999999999">
      <c r="A103" s="4" t="s">
        <v>85</v>
      </c>
      <c r="B103" s="301">
        <f>SUM(B97:B102)</f>
        <v>-320.20999999999998</v>
      </c>
      <c r="C103" s="331">
        <f t="shared" si="11"/>
        <v>0.26439406295873447</v>
      </c>
      <c r="D103" s="68">
        <f>SUM(D97:D102)</f>
        <v>-435.30100000000004</v>
      </c>
      <c r="E103" s="331">
        <f t="shared" si="11"/>
        <v>-0.30964071459946707</v>
      </c>
      <c r="F103" s="68">
        <f>SUM(F97:F102)</f>
        <v>-332.38200000000001</v>
      </c>
      <c r="G103" s="7">
        <f t="shared" si="12"/>
        <v>-0.2567336999179321</v>
      </c>
      <c r="H103" s="69">
        <f>SUM(H97:H102)</f>
        <v>-447.19099999999997</v>
      </c>
      <c r="I103" s="74">
        <f t="shared" si="13"/>
        <v>-0.27412189219064748</v>
      </c>
      <c r="J103" s="69">
        <v>-616.06899999999996</v>
      </c>
      <c r="K103" s="19"/>
      <c r="L103" s="8"/>
      <c r="M103" s="8"/>
      <c r="N103" s="8"/>
      <c r="O103" s="8"/>
      <c r="P103" s="8"/>
    </row>
    <row r="104" spans="1:16">
      <c r="A104" s="11" t="s">
        <v>86</v>
      </c>
      <c r="B104" s="32">
        <v>-130.02000000000001</v>
      </c>
      <c r="C104" s="305">
        <f t="shared" si="11"/>
        <v>-0.40947673095060022</v>
      </c>
      <c r="D104" s="57">
        <v>-92.247</v>
      </c>
      <c r="E104" s="305">
        <f t="shared" si="11"/>
        <v>-0.97012152147448893</v>
      </c>
      <c r="F104" s="57">
        <v>-46.823</v>
      </c>
      <c r="G104" s="14">
        <f t="shared" si="12"/>
        <v>-0.80818028750629867</v>
      </c>
      <c r="H104" s="72">
        <v>-244.09899999999999</v>
      </c>
      <c r="I104" s="73" t="s">
        <v>14</v>
      </c>
      <c r="J104" s="67">
        <v>79.173000000000002</v>
      </c>
    </row>
    <row r="105" spans="1:16">
      <c r="A105" s="11" t="s">
        <v>87</v>
      </c>
      <c r="B105" s="32">
        <v>100</v>
      </c>
      <c r="C105" s="300" t="str">
        <f t="shared" si="11"/>
        <v>n.m.</v>
      </c>
      <c r="D105" s="32">
        <v>-7.5</v>
      </c>
      <c r="E105" s="300" t="str">
        <f t="shared" si="11"/>
        <v>n.m.</v>
      </c>
      <c r="F105" s="32">
        <v>105</v>
      </c>
      <c r="G105" s="14">
        <f t="shared" si="12"/>
        <v>-0.36363636363636365</v>
      </c>
      <c r="H105" s="75">
        <f>140+25</f>
        <v>165</v>
      </c>
      <c r="I105" s="73">
        <f>(H105-J105)/J105</f>
        <v>0.65</v>
      </c>
      <c r="J105" s="67">
        <v>100</v>
      </c>
    </row>
    <row r="106" spans="1:16" ht="20.399999999999999">
      <c r="A106" s="11" t="s">
        <v>88</v>
      </c>
      <c r="B106" s="32">
        <v>-0.83</v>
      </c>
      <c r="C106" s="12">
        <f t="shared" si="11"/>
        <v>0.92681421391411689</v>
      </c>
      <c r="D106" s="32">
        <v>-11.340999999999999</v>
      </c>
      <c r="E106" s="12">
        <f t="shared" si="11"/>
        <v>0.44941256432663368</v>
      </c>
      <c r="F106" s="32">
        <v>-20.597999999999999</v>
      </c>
      <c r="G106" s="14">
        <f t="shared" si="12"/>
        <v>4.6572370227959352</v>
      </c>
      <c r="H106" s="67">
        <v>-3.641</v>
      </c>
      <c r="I106" s="73">
        <f>(H106-J106)/J106</f>
        <v>-0.77455108359133129</v>
      </c>
      <c r="J106" s="71">
        <v>-16.149999999999999</v>
      </c>
    </row>
    <row r="107" spans="1:16" ht="20.399999999999999">
      <c r="A107" s="11" t="s">
        <v>83</v>
      </c>
      <c r="B107" s="32">
        <v>-29.92</v>
      </c>
      <c r="C107" s="300" t="str">
        <f t="shared" si="11"/>
        <v>n.m.</v>
      </c>
      <c r="D107" s="57">
        <v>23.584</v>
      </c>
      <c r="E107" s="12">
        <f t="shared" si="11"/>
        <v>9.7985347985347975</v>
      </c>
      <c r="F107" s="57">
        <v>2.1840000000000002</v>
      </c>
      <c r="G107" s="14">
        <f t="shared" si="12"/>
        <v>-0.70712082606946491</v>
      </c>
      <c r="H107" s="75">
        <v>7.4569999999999999</v>
      </c>
      <c r="I107" s="73">
        <f t="shared" si="13"/>
        <v>-0.42354669140383427</v>
      </c>
      <c r="J107" s="71">
        <v>12.936</v>
      </c>
    </row>
    <row r="108" spans="1:16" ht="20.399999999999999">
      <c r="A108" s="20" t="s">
        <v>89</v>
      </c>
      <c r="B108" s="32">
        <v>-0.22</v>
      </c>
      <c r="C108" s="300" t="str">
        <f t="shared" si="11"/>
        <v>n.m.</v>
      </c>
      <c r="D108" s="57">
        <v>2.7090000000000001</v>
      </c>
      <c r="E108" s="12">
        <f t="shared" si="11"/>
        <v>6.9442815249266863</v>
      </c>
      <c r="F108" s="57">
        <v>0.34100000000000003</v>
      </c>
      <c r="G108" s="14">
        <f t="shared" si="12"/>
        <v>-0.97045060658578863</v>
      </c>
      <c r="H108" s="72">
        <v>11.54</v>
      </c>
      <c r="I108" s="73" t="s">
        <v>14</v>
      </c>
      <c r="J108" s="71">
        <v>-5.4139999999999997</v>
      </c>
    </row>
    <row r="109" spans="1:16">
      <c r="A109" s="66" t="s">
        <v>90</v>
      </c>
      <c r="B109" s="32">
        <v>0</v>
      </c>
      <c r="C109" s="12"/>
      <c r="D109" s="32">
        <v>0</v>
      </c>
      <c r="E109" s="12">
        <f t="shared" si="11"/>
        <v>-1</v>
      </c>
      <c r="F109" s="32">
        <v>-8.8629999999999995</v>
      </c>
      <c r="G109" s="14">
        <f t="shared" si="12"/>
        <v>-0.79330690298507467</v>
      </c>
      <c r="H109" s="67">
        <v>-42.88</v>
      </c>
      <c r="I109" s="73">
        <f t="shared" si="13"/>
        <v>-0.76850902102205865</v>
      </c>
      <c r="J109" s="67">
        <v>-185.23400000000001</v>
      </c>
    </row>
    <row r="110" spans="1:16" ht="20.399999999999999">
      <c r="A110" s="11" t="s">
        <v>91</v>
      </c>
      <c r="B110" s="32">
        <v>-56.56</v>
      </c>
      <c r="C110" s="12">
        <f t="shared" si="11"/>
        <v>1.85326577358228E-2</v>
      </c>
      <c r="D110" s="57">
        <v>-57.628</v>
      </c>
      <c r="E110" s="12">
        <f t="shared" si="11"/>
        <v>-0.52741922658962603</v>
      </c>
      <c r="F110" s="57">
        <v>-37.728999999999999</v>
      </c>
      <c r="G110" s="14">
        <f t="shared" si="12"/>
        <v>-0.45822025014718759</v>
      </c>
      <c r="H110" s="22">
        <v>-69.638999999999996</v>
      </c>
      <c r="I110" s="14">
        <f t="shared" si="13"/>
        <v>3.912440127131922E-2</v>
      </c>
      <c r="J110" s="58">
        <v>-67.016999999999996</v>
      </c>
    </row>
    <row r="111" spans="1:16" s="4" customFormat="1" ht="20.399999999999999">
      <c r="A111" s="4" t="s">
        <v>92</v>
      </c>
      <c r="B111" s="301">
        <f>SUM(B104:B110)</f>
        <v>-117.55000000000001</v>
      </c>
      <c r="C111" s="5">
        <f t="shared" si="11"/>
        <v>0.17464753131494692</v>
      </c>
      <c r="D111" s="301">
        <f>-142.424</f>
        <v>-142.42400000000001</v>
      </c>
      <c r="E111" s="5">
        <f t="shared" si="11"/>
        <v>-20.951911220715168</v>
      </c>
      <c r="F111" s="68">
        <f>SUM(F104:F110)</f>
        <v>-6.4879999999999995</v>
      </c>
      <c r="G111" s="7">
        <f t="shared" si="12"/>
        <v>-0.96319115861615101</v>
      </c>
      <c r="H111" s="68">
        <f>SUM(H104:H110)</f>
        <v>-176.262</v>
      </c>
      <c r="I111" s="7">
        <f t="shared" si="13"/>
        <v>1.1572711918341374</v>
      </c>
      <c r="J111" s="68">
        <v>-81.705999999999989</v>
      </c>
      <c r="K111" s="19"/>
      <c r="L111" s="8"/>
      <c r="M111" s="8"/>
      <c r="N111" s="8"/>
      <c r="O111" s="8"/>
      <c r="P111" s="8"/>
    </row>
    <row r="112" spans="1:16" s="4" customFormat="1" ht="20.399999999999999">
      <c r="A112" s="4" t="s">
        <v>93</v>
      </c>
      <c r="B112" s="323">
        <f>B96+B103+B111</f>
        <v>802.58999999999764</v>
      </c>
      <c r="C112" s="5">
        <f t="shared" si="11"/>
        <v>2.5262406361898804</v>
      </c>
      <c r="D112" s="76">
        <f>D96+D103+D111</f>
        <v>227.60499999999999</v>
      </c>
      <c r="E112" s="5">
        <f t="shared" si="11"/>
        <v>-0.35854475151200882</v>
      </c>
      <c r="F112" s="76">
        <f>F96+F103+F111</f>
        <v>354.82600000000002</v>
      </c>
      <c r="G112" s="7">
        <f t="shared" si="12"/>
        <v>-2.0004906217926348</v>
      </c>
      <c r="H112" s="76">
        <f>H96+H103+H111</f>
        <v>-354.65199999999862</v>
      </c>
      <c r="I112" s="7">
        <f t="shared" si="13"/>
        <v>0.80366070111731425</v>
      </c>
      <c r="J112" s="76">
        <v>-196.62900000000124</v>
      </c>
      <c r="K112" s="19"/>
      <c r="L112" s="8"/>
      <c r="M112" s="8"/>
      <c r="N112" s="8"/>
      <c r="O112" s="8"/>
      <c r="P112" s="8"/>
    </row>
    <row r="113" spans="1:16" ht="20.399999999999999">
      <c r="A113" s="11" t="s">
        <v>94</v>
      </c>
      <c r="B113" s="57">
        <f>D116</f>
        <v>1906.0420000000001</v>
      </c>
      <c r="C113" s="12">
        <f t="shared" si="11"/>
        <v>0.13138362913278323</v>
      </c>
      <c r="D113" s="58">
        <f>F116</f>
        <v>1684.7</v>
      </c>
      <c r="E113" s="12">
        <f t="shared" si="11"/>
        <v>0.24731058603681455</v>
      </c>
      <c r="F113" s="58">
        <f>H116</f>
        <v>1350.6659999999999</v>
      </c>
      <c r="G113" s="14">
        <f t="shared" si="12"/>
        <v>-0.20013099539324916</v>
      </c>
      <c r="H113" s="22">
        <f>J116</f>
        <v>1688.6089999999988</v>
      </c>
      <c r="I113" s="14">
        <f t="shared" si="13"/>
        <v>-0.12197677405399621</v>
      </c>
      <c r="J113" s="76">
        <v>1923.194</v>
      </c>
    </row>
    <row r="114" spans="1:16" ht="30.6">
      <c r="A114" s="11" t="s">
        <v>95</v>
      </c>
      <c r="B114" s="57">
        <v>5.71</v>
      </c>
      <c r="C114" s="300" t="str">
        <f t="shared" si="11"/>
        <v>n.m.</v>
      </c>
      <c r="D114" s="57">
        <v>-15.55</v>
      </c>
      <c r="E114" s="12">
        <f t="shared" si="11"/>
        <v>0.12733598967394344</v>
      </c>
      <c r="F114" s="57">
        <v>-17.818999999999999</v>
      </c>
      <c r="G114" s="14">
        <f t="shared" si="12"/>
        <v>-1.6067075246850526</v>
      </c>
      <c r="H114" s="22">
        <v>29.37</v>
      </c>
      <c r="I114" s="14" t="s">
        <v>14</v>
      </c>
      <c r="J114" s="58">
        <v>-55.585999999999999</v>
      </c>
    </row>
    <row r="115" spans="1:16" ht="20.399999999999999">
      <c r="A115" s="11" t="s">
        <v>96</v>
      </c>
      <c r="B115" s="57">
        <v>12.3</v>
      </c>
      <c r="C115" s="300">
        <f t="shared" si="11"/>
        <v>0.32443200172283837</v>
      </c>
      <c r="D115" s="57">
        <v>9.2870000000000008</v>
      </c>
      <c r="E115" s="300" t="str">
        <f t="shared" si="11"/>
        <v>n.m.</v>
      </c>
      <c r="F115" s="57">
        <v>-2.9820000000000002</v>
      </c>
      <c r="G115" s="14">
        <f t="shared" si="12"/>
        <v>-0.76447358028591728</v>
      </c>
      <c r="H115" s="58">
        <v>-12.661</v>
      </c>
      <c r="I115" s="14" t="s">
        <v>14</v>
      </c>
      <c r="J115" s="58">
        <v>17.63</v>
      </c>
    </row>
    <row r="116" spans="1:16" s="4" customFormat="1" ht="20.399999999999999">
      <c r="A116" s="4" t="s">
        <v>97</v>
      </c>
      <c r="B116" s="323">
        <f>B112+B113+B114+B115</f>
        <v>2726.641999999998</v>
      </c>
      <c r="C116" s="5">
        <f t="shared" si="11"/>
        <v>0.43052566522668334</v>
      </c>
      <c r="D116" s="76">
        <f>D112+D113+D114+D115</f>
        <v>1906.0420000000001</v>
      </c>
      <c r="E116" s="5">
        <f t="shared" si="11"/>
        <v>0.13138362913278323</v>
      </c>
      <c r="F116" s="76">
        <v>1684.7</v>
      </c>
      <c r="G116" s="7">
        <f t="shared" si="12"/>
        <v>0.24731058603681452</v>
      </c>
      <c r="H116" s="76">
        <f>H112+H113+H114+H115</f>
        <v>1350.6659999999999</v>
      </c>
      <c r="I116" s="14">
        <f t="shared" si="13"/>
        <v>-0.20013099539324916</v>
      </c>
      <c r="J116" s="76">
        <v>1688.6089999999988</v>
      </c>
      <c r="K116" s="19"/>
      <c r="L116" s="8"/>
      <c r="M116" s="8"/>
      <c r="N116" s="8"/>
      <c r="O116" s="8"/>
      <c r="P116" s="8"/>
    </row>
    <row r="117" spans="1:16">
      <c r="A117" s="11" t="s">
        <v>98</v>
      </c>
      <c r="B117" s="77">
        <v>67.384</v>
      </c>
      <c r="C117" s="12">
        <f t="shared" si="11"/>
        <v>8.1362133709920625E-2</v>
      </c>
      <c r="D117" s="77">
        <v>62.314</v>
      </c>
      <c r="E117" s="12">
        <f t="shared" si="11"/>
        <v>-3.9697950377562075E-2</v>
      </c>
      <c r="F117" s="77">
        <v>64.89</v>
      </c>
      <c r="G117" s="14">
        <f t="shared" si="12"/>
        <v>-9.4562350872786652E-2</v>
      </c>
      <c r="H117" s="78">
        <v>71.667000000000002</v>
      </c>
      <c r="I117" s="14">
        <f t="shared" si="13"/>
        <v>0.20073384043159204</v>
      </c>
      <c r="J117" s="79">
        <v>59.686</v>
      </c>
    </row>
    <row r="118" spans="1:16">
      <c r="A118" s="11" t="s">
        <v>99</v>
      </c>
      <c r="B118" s="77">
        <v>49.085999999999999</v>
      </c>
      <c r="C118" s="12">
        <f t="shared" si="11"/>
        <v>-3.459533877470744E-2</v>
      </c>
      <c r="D118" s="77">
        <v>50.844999999999999</v>
      </c>
      <c r="E118" s="12">
        <f t="shared" si="11"/>
        <v>0.13729393607265084</v>
      </c>
      <c r="F118" s="77">
        <v>44.707000000000001</v>
      </c>
      <c r="G118" s="14">
        <f t="shared" si="12"/>
        <v>-0.233340192749597</v>
      </c>
      <c r="H118" s="78">
        <v>58.314</v>
      </c>
      <c r="I118" s="14">
        <f t="shared" si="13"/>
        <v>-5.7703805445584518E-2</v>
      </c>
      <c r="J118" s="79">
        <v>61.884999999999998</v>
      </c>
    </row>
    <row r="119" spans="1:16">
      <c r="A119" s="11" t="s">
        <v>100</v>
      </c>
      <c r="B119" s="77">
        <v>101.04600000000001</v>
      </c>
      <c r="C119" s="12">
        <f t="shared" si="11"/>
        <v>0.11225343430785495</v>
      </c>
      <c r="D119" s="77">
        <v>90.847999999999999</v>
      </c>
      <c r="E119" s="12">
        <f t="shared" si="11"/>
        <v>0.35729759610356604</v>
      </c>
      <c r="F119" s="77">
        <v>66.933000000000007</v>
      </c>
      <c r="G119" s="14">
        <f t="shared" si="12"/>
        <v>-0.52763957402663386</v>
      </c>
      <c r="H119" s="78">
        <v>141.69900000000001</v>
      </c>
      <c r="I119" s="14">
        <f t="shared" si="13"/>
        <v>0.31384039090968108</v>
      </c>
      <c r="J119" s="79">
        <v>107.851</v>
      </c>
    </row>
    <row r="120" spans="1:16" s="82" customFormat="1">
      <c r="A120" s="4" t="s">
        <v>101</v>
      </c>
      <c r="B120" s="325">
        <f>-B19/B18</f>
        <v>0.42363085086223534</v>
      </c>
      <c r="C120" s="326"/>
      <c r="D120" s="80">
        <f>-D19/D18</f>
        <v>0.42328205757799298</v>
      </c>
      <c r="E120" s="81"/>
      <c r="F120" s="80">
        <f>-F19/F18</f>
        <v>0.32071395347826287</v>
      </c>
      <c r="G120" s="81"/>
      <c r="H120" s="80">
        <f>-H19/H18</f>
        <v>0.2967020324683603</v>
      </c>
      <c r="I120" s="81"/>
      <c r="J120" s="80">
        <v>0.30303003824320229</v>
      </c>
      <c r="K120" s="19"/>
      <c r="L120" s="8"/>
      <c r="M120" s="8"/>
      <c r="N120" s="8"/>
      <c r="O120" s="8"/>
      <c r="P120" s="8"/>
    </row>
    <row r="121" spans="1:16">
      <c r="B121" s="38"/>
      <c r="D121" s="58"/>
      <c r="F121" s="38"/>
      <c r="J121" s="38"/>
    </row>
    <row r="122" spans="1:16" s="4" customFormat="1">
      <c r="B122" s="31"/>
      <c r="C122" s="23"/>
      <c r="D122" s="31"/>
      <c r="E122" s="23"/>
      <c r="F122" s="31"/>
      <c r="G122" s="23"/>
      <c r="H122" s="23"/>
      <c r="I122" s="23"/>
      <c r="J122" s="31"/>
      <c r="K122" s="19"/>
      <c r="L122" s="8"/>
      <c r="M122" s="8"/>
      <c r="N122" s="8"/>
      <c r="O122" s="8"/>
      <c r="P122" s="8"/>
    </row>
    <row r="123" spans="1:16" s="4" customFormat="1">
      <c r="A123" s="4" t="s">
        <v>102</v>
      </c>
      <c r="B123" s="76">
        <f>-B98-B97-B102</f>
        <v>425.14000000000004</v>
      </c>
      <c r="C123" s="7">
        <f>(B123-D123)/D123</f>
        <v>-3.8964112248507017E-3</v>
      </c>
      <c r="D123" s="76">
        <f>-D98-D97-D102</f>
        <v>426.803</v>
      </c>
      <c r="E123" s="7">
        <f>(D123-F123)/F123</f>
        <v>1.4203019775394047E-2</v>
      </c>
      <c r="F123" s="76">
        <f>-F98-F97-F102</f>
        <v>420.82600000000002</v>
      </c>
      <c r="G123" s="7">
        <f>(F123-H123)/H123</f>
        <v>-0.19172180660526839</v>
      </c>
      <c r="H123" s="76">
        <f>-H98-H97-H102</f>
        <v>520.64499999999998</v>
      </c>
      <c r="I123" s="7">
        <f>(H123-J123)/J123</f>
        <v>-0.30787749719505897</v>
      </c>
      <c r="J123" s="76">
        <v>752.24399999999991</v>
      </c>
      <c r="K123" s="19"/>
      <c r="L123" s="8"/>
      <c r="M123" s="8"/>
      <c r="N123" s="8"/>
      <c r="O123" s="8"/>
      <c r="P123" s="8"/>
    </row>
    <row r="124" spans="1:16">
      <c r="B124" s="38"/>
      <c r="D124" s="38"/>
      <c r="F124" s="38"/>
      <c r="J124" s="38"/>
    </row>
    <row r="125" spans="1:16" s="4" customFormat="1">
      <c r="A125" s="4" t="s">
        <v>103</v>
      </c>
      <c r="B125" s="31"/>
      <c r="C125" s="23"/>
      <c r="D125" s="95"/>
      <c r="E125" s="96"/>
      <c r="F125" s="31"/>
      <c r="G125" s="23"/>
      <c r="H125" s="23"/>
      <c r="I125" s="23"/>
      <c r="J125" s="23"/>
      <c r="K125" s="19"/>
      <c r="L125" s="8"/>
      <c r="M125" s="8"/>
      <c r="N125" s="8"/>
      <c r="O125" s="8"/>
      <c r="P125" s="8"/>
    </row>
    <row r="126" spans="1:16" s="4" customFormat="1">
      <c r="A126" s="11" t="s">
        <v>104</v>
      </c>
      <c r="B126" s="83">
        <v>28990</v>
      </c>
      <c r="C126" s="12">
        <f>IF((+B126/D126)&lt;0,"n.m.",IF(B126&lt;0,(+B126/D126-1)*-1,(+B126/D126-1)))</f>
        <v>5.2230409059562222E-2</v>
      </c>
      <c r="D126" s="329">
        <v>27551</v>
      </c>
      <c r="E126" s="12">
        <f>IF((+D126/F126)&lt;0,"n.m.",IF(D126&lt;0,(+D126/F126-1)*-1,(+D126/F126-1)))</f>
        <v>1.5143699336772398E-2</v>
      </c>
      <c r="F126" s="83">
        <v>27140</v>
      </c>
      <c r="G126" s="14"/>
      <c r="H126" s="84"/>
      <c r="I126" s="14"/>
      <c r="J126" s="85"/>
      <c r="K126" s="349"/>
      <c r="L126" s="8"/>
      <c r="M126" s="8"/>
      <c r="N126" s="8"/>
      <c r="O126" s="8"/>
      <c r="P126" s="8"/>
    </row>
    <row r="127" spans="1:16" s="4" customFormat="1">
      <c r="A127" s="11" t="s">
        <v>105</v>
      </c>
      <c r="B127" s="83">
        <v>10346</v>
      </c>
      <c r="C127" s="12">
        <f t="shared" ref="C127:E153" si="14">IF((+B127/D127)&lt;0,"n.m.",IF(B127&lt;0,(+B127/D127-1)*-1,(+B127/D127-1)))</f>
        <v>4.9290060851926887E-2</v>
      </c>
      <c r="D127" s="329">
        <v>9860</v>
      </c>
      <c r="E127" s="12">
        <f t="shared" si="14"/>
        <v>1.7019082001031416E-2</v>
      </c>
      <c r="F127" s="83">
        <v>9695</v>
      </c>
      <c r="G127" s="14"/>
      <c r="H127" s="84"/>
      <c r="I127" s="14"/>
      <c r="J127" s="85"/>
      <c r="K127" s="349"/>
      <c r="L127" s="8"/>
      <c r="M127" s="8"/>
      <c r="N127" s="8"/>
      <c r="O127" s="8"/>
      <c r="P127" s="8"/>
    </row>
    <row r="128" spans="1:16" s="4" customFormat="1">
      <c r="A128" s="20" t="s">
        <v>106</v>
      </c>
      <c r="B128" s="83">
        <v>4457</v>
      </c>
      <c r="C128" s="12">
        <f t="shared" si="14"/>
        <v>3.1235539102267396E-2</v>
      </c>
      <c r="D128" s="329">
        <v>4322</v>
      </c>
      <c r="E128" s="12">
        <f t="shared" si="14"/>
        <v>-0.12065106815869786</v>
      </c>
      <c r="F128" s="83">
        <v>4915</v>
      </c>
      <c r="G128" s="14"/>
      <c r="H128" s="84"/>
      <c r="I128" s="14"/>
      <c r="J128" s="85"/>
      <c r="K128" s="349"/>
      <c r="L128" s="8"/>
      <c r="M128" s="8"/>
      <c r="N128" s="8"/>
      <c r="O128" s="8"/>
      <c r="P128" s="8"/>
    </row>
    <row r="129" spans="1:16" s="4" customFormat="1">
      <c r="A129" s="20" t="s">
        <v>107</v>
      </c>
      <c r="B129" s="83">
        <v>3692</v>
      </c>
      <c r="C129" s="12">
        <f t="shared" si="14"/>
        <v>1.067615658362997E-2</v>
      </c>
      <c r="D129" s="329">
        <v>3653</v>
      </c>
      <c r="E129" s="12">
        <f t="shared" si="14"/>
        <v>-3.7163943068002081E-2</v>
      </c>
      <c r="F129" s="83">
        <v>3794</v>
      </c>
      <c r="G129" s="14"/>
      <c r="H129" s="84"/>
      <c r="I129" s="14"/>
      <c r="J129" s="85"/>
      <c r="K129" s="349"/>
      <c r="L129" s="8"/>
      <c r="M129" s="8"/>
      <c r="N129" s="8"/>
      <c r="O129" s="8"/>
      <c r="P129" s="8"/>
    </row>
    <row r="130" spans="1:16">
      <c r="A130" s="20" t="s">
        <v>108</v>
      </c>
      <c r="B130" s="83">
        <v>2696</v>
      </c>
      <c r="C130" s="12">
        <f t="shared" si="14"/>
        <v>-7.3637702503681624E-3</v>
      </c>
      <c r="D130" s="329">
        <v>2716</v>
      </c>
      <c r="E130" s="12">
        <f t="shared" si="14"/>
        <v>7.8205637157602315E-2</v>
      </c>
      <c r="F130" s="83">
        <v>2519</v>
      </c>
      <c r="G130" s="14"/>
      <c r="H130" s="84"/>
      <c r="I130" s="14"/>
      <c r="J130" s="85"/>
      <c r="K130" s="349"/>
    </row>
    <row r="131" spans="1:16">
      <c r="A131" s="20" t="s">
        <v>109</v>
      </c>
      <c r="B131" s="83">
        <v>1384</v>
      </c>
      <c r="C131" s="12">
        <f t="shared" si="14"/>
        <v>-0.29817444219066935</v>
      </c>
      <c r="D131" s="329">
        <v>1972</v>
      </c>
      <c r="E131" s="12">
        <f t="shared" si="14"/>
        <v>-0.23536254362155873</v>
      </c>
      <c r="F131" s="83">
        <v>2579</v>
      </c>
      <c r="G131" s="14"/>
      <c r="H131" s="84"/>
      <c r="I131" s="14"/>
      <c r="J131" s="85"/>
      <c r="K131" s="349"/>
    </row>
    <row r="132" spans="1:16">
      <c r="A132" s="20" t="s">
        <v>110</v>
      </c>
      <c r="B132" s="83">
        <v>1818</v>
      </c>
      <c r="C132" s="12">
        <f t="shared" si="14"/>
        <v>1.6778523489932917E-2</v>
      </c>
      <c r="D132" s="329">
        <v>1788</v>
      </c>
      <c r="E132" s="12">
        <f t="shared" si="14"/>
        <v>-2.0273972602739776E-2</v>
      </c>
      <c r="F132" s="83">
        <v>1825</v>
      </c>
      <c r="G132" s="14"/>
      <c r="H132" s="84"/>
      <c r="I132" s="14"/>
      <c r="J132" s="85"/>
      <c r="K132" s="349"/>
    </row>
    <row r="133" spans="1:16">
      <c r="A133" s="20" t="s">
        <v>111</v>
      </c>
      <c r="B133" s="83">
        <v>1269</v>
      </c>
      <c r="C133" s="12">
        <f t="shared" si="14"/>
        <v>-1.1682242990654235E-2</v>
      </c>
      <c r="D133" s="329">
        <v>1284</v>
      </c>
      <c r="E133" s="12">
        <f t="shared" si="14"/>
        <v>-0.14854111405835546</v>
      </c>
      <c r="F133" s="83">
        <v>1508</v>
      </c>
      <c r="G133" s="14"/>
      <c r="H133" s="84"/>
      <c r="I133" s="14"/>
      <c r="J133" s="85"/>
      <c r="K133" s="349"/>
    </row>
    <row r="134" spans="1:16">
      <c r="A134" s="20" t="s">
        <v>112</v>
      </c>
      <c r="B134" s="83">
        <v>693</v>
      </c>
      <c r="C134" s="12">
        <f t="shared" si="14"/>
        <v>-6.4777327935222617E-2</v>
      </c>
      <c r="D134" s="329">
        <v>741</v>
      </c>
      <c r="E134" s="12">
        <f t="shared" si="14"/>
        <v>-7.7210460772104583E-2</v>
      </c>
      <c r="F134" s="83">
        <v>803</v>
      </c>
      <c r="G134" s="14"/>
      <c r="H134" s="84"/>
      <c r="I134" s="14"/>
      <c r="J134" s="85"/>
      <c r="K134" s="349"/>
    </row>
    <row r="135" spans="1:16">
      <c r="A135" s="20" t="s">
        <v>113</v>
      </c>
      <c r="B135" s="83">
        <v>217</v>
      </c>
      <c r="C135" s="12">
        <f t="shared" si="14"/>
        <v>0.16042780748663099</v>
      </c>
      <c r="D135" s="329">
        <v>187</v>
      </c>
      <c r="E135" s="12">
        <f t="shared" si="14"/>
        <v>1.08108108108107E-2</v>
      </c>
      <c r="F135" s="83">
        <v>185</v>
      </c>
      <c r="G135" s="14"/>
      <c r="H135" s="84"/>
      <c r="I135" s="14"/>
      <c r="J135" s="85"/>
      <c r="K135" s="349"/>
    </row>
    <row r="136" spans="1:16">
      <c r="A136" s="20" t="s">
        <v>114</v>
      </c>
      <c r="B136" s="83">
        <v>713</v>
      </c>
      <c r="C136" s="12">
        <f t="shared" si="14"/>
        <v>8.6890243902439046E-2</v>
      </c>
      <c r="D136" s="329">
        <v>656</v>
      </c>
      <c r="E136" s="12">
        <f t="shared" si="14"/>
        <v>1.8633540372670732E-2</v>
      </c>
      <c r="F136" s="83">
        <v>644</v>
      </c>
      <c r="G136" s="14"/>
      <c r="H136" s="84"/>
      <c r="I136" s="14"/>
      <c r="J136" s="85"/>
      <c r="K136" s="349"/>
    </row>
    <row r="137" spans="1:16">
      <c r="A137" s="20" t="s">
        <v>115</v>
      </c>
      <c r="B137" s="83">
        <v>340</v>
      </c>
      <c r="C137" s="12">
        <f t="shared" si="14"/>
        <v>0.1371237458193979</v>
      </c>
      <c r="D137" s="329">
        <v>299</v>
      </c>
      <c r="E137" s="12">
        <f t="shared" si="14"/>
        <v>0.32888888888888879</v>
      </c>
      <c r="F137" s="83">
        <v>225</v>
      </c>
      <c r="G137" s="14"/>
      <c r="H137" s="84"/>
      <c r="I137" s="14"/>
      <c r="J137" s="85"/>
      <c r="K137" s="349"/>
    </row>
    <row r="138" spans="1:16">
      <c r="A138" s="20" t="s">
        <v>116</v>
      </c>
      <c r="B138" s="83">
        <v>1347</v>
      </c>
      <c r="C138" s="12">
        <f t="shared" si="14"/>
        <v>-0.11556139198949444</v>
      </c>
      <c r="D138" s="329">
        <v>1523</v>
      </c>
      <c r="E138" s="12">
        <f t="shared" si="14"/>
        <v>-0.11504938988959912</v>
      </c>
      <c r="F138" s="83">
        <v>1721</v>
      </c>
      <c r="G138" s="14"/>
      <c r="H138" s="84"/>
      <c r="I138" s="14"/>
      <c r="J138" s="85"/>
      <c r="K138" s="349"/>
    </row>
    <row r="139" spans="1:16">
      <c r="A139" s="11" t="s">
        <v>117</v>
      </c>
      <c r="B139" s="87">
        <v>704</v>
      </c>
      <c r="C139" s="12">
        <f t="shared" si="14"/>
        <v>-0.12655086848635233</v>
      </c>
      <c r="D139" s="329">
        <v>806</v>
      </c>
      <c r="E139" s="12">
        <f t="shared" si="14"/>
        <v>-0.18668012108980825</v>
      </c>
      <c r="F139" s="87">
        <v>991</v>
      </c>
      <c r="G139" s="14"/>
      <c r="H139" s="88"/>
      <c r="I139" s="14"/>
      <c r="K139" s="349"/>
    </row>
    <row r="140" spans="1:16">
      <c r="A140" s="11" t="s">
        <v>118</v>
      </c>
      <c r="B140" s="83">
        <v>486</v>
      </c>
      <c r="C140" s="12">
        <f t="shared" si="14"/>
        <v>-0.19269102990033227</v>
      </c>
      <c r="D140" s="329">
        <v>602</v>
      </c>
      <c r="E140" s="12">
        <f t="shared" si="14"/>
        <v>-0.17307692307692313</v>
      </c>
      <c r="F140" s="83">
        <v>728</v>
      </c>
      <c r="G140" s="14"/>
      <c r="H140" s="84"/>
      <c r="I140" s="14"/>
      <c r="J140" s="85"/>
      <c r="K140" s="349"/>
    </row>
    <row r="141" spans="1:16" s="4" customFormat="1">
      <c r="A141" s="11" t="s">
        <v>119</v>
      </c>
      <c r="B141" s="83">
        <v>348</v>
      </c>
      <c r="C141" s="12">
        <f t="shared" si="14"/>
        <v>-2.2471910112359605E-2</v>
      </c>
      <c r="D141" s="329">
        <v>356</v>
      </c>
      <c r="E141" s="12">
        <f t="shared" si="14"/>
        <v>0.29454545454545444</v>
      </c>
      <c r="F141" s="83">
        <v>275</v>
      </c>
      <c r="G141" s="14"/>
      <c r="H141" s="84"/>
      <c r="I141" s="14"/>
      <c r="J141" s="85"/>
      <c r="K141" s="349"/>
      <c r="L141" s="8"/>
      <c r="M141" s="8"/>
      <c r="N141" s="8"/>
      <c r="O141" s="8"/>
      <c r="P141" s="8"/>
    </row>
    <row r="142" spans="1:16">
      <c r="A142" s="11" t="s">
        <v>120</v>
      </c>
      <c r="B142" s="83">
        <v>515</v>
      </c>
      <c r="C142" s="12">
        <f t="shared" si="14"/>
        <v>-9.330985915492962E-2</v>
      </c>
      <c r="D142" s="329">
        <v>568</v>
      </c>
      <c r="E142" s="12">
        <f t="shared" si="14"/>
        <v>1.3089430894308944</v>
      </c>
      <c r="F142" s="83">
        <v>246</v>
      </c>
      <c r="G142" s="14"/>
      <c r="H142" s="84"/>
      <c r="I142" s="14"/>
      <c r="J142" s="85"/>
      <c r="K142" s="349"/>
    </row>
    <row r="143" spans="1:16">
      <c r="A143" s="11" t="s">
        <v>121</v>
      </c>
      <c r="B143" s="83">
        <v>941</v>
      </c>
      <c r="C143" s="12">
        <f t="shared" si="14"/>
        <v>-6.27490039840638E-2</v>
      </c>
      <c r="D143" s="329">
        <v>1004</v>
      </c>
      <c r="E143" s="12">
        <f t="shared" si="14"/>
        <v>0.13063063063063063</v>
      </c>
      <c r="F143" s="83">
        <v>888</v>
      </c>
      <c r="G143" s="14"/>
      <c r="H143" s="84"/>
      <c r="I143" s="14"/>
      <c r="J143" s="85"/>
      <c r="K143" s="349"/>
    </row>
    <row r="144" spans="1:16">
      <c r="A144" s="11" t="s">
        <v>122</v>
      </c>
      <c r="B144" s="83">
        <v>5983</v>
      </c>
      <c r="C144" s="12">
        <f t="shared" si="14"/>
        <v>-0.11125965537730242</v>
      </c>
      <c r="D144" s="329">
        <v>6732</v>
      </c>
      <c r="E144" s="12">
        <f t="shared" si="14"/>
        <v>4.5828802237066979E-2</v>
      </c>
      <c r="F144" s="83">
        <v>6437</v>
      </c>
      <c r="G144" s="14"/>
      <c r="H144" s="84"/>
      <c r="I144" s="14"/>
      <c r="J144" s="85"/>
      <c r="K144" s="349"/>
    </row>
    <row r="145" spans="1:16">
      <c r="A145" s="11" t="s">
        <v>123</v>
      </c>
      <c r="B145" s="83">
        <v>4194</v>
      </c>
      <c r="C145" s="12">
        <f t="shared" si="14"/>
        <v>0.34293948126801155</v>
      </c>
      <c r="D145" s="83">
        <v>3123</v>
      </c>
      <c r="E145" s="12">
        <f t="shared" si="14"/>
        <v>0.19243986254295531</v>
      </c>
      <c r="F145" s="83">
        <v>2619</v>
      </c>
      <c r="G145" s="89"/>
      <c r="H145" s="84"/>
      <c r="I145" s="89"/>
      <c r="J145" s="85"/>
      <c r="K145" s="349"/>
    </row>
    <row r="146" spans="1:16">
      <c r="A146" s="11" t="s">
        <v>124</v>
      </c>
      <c r="B146" s="91">
        <v>1322</v>
      </c>
      <c r="C146" s="12">
        <f t="shared" si="14"/>
        <v>-0.45974662852472414</v>
      </c>
      <c r="D146" s="91">
        <v>2447</v>
      </c>
      <c r="E146" s="12">
        <f t="shared" si="14"/>
        <v>-7.5207860922146597E-2</v>
      </c>
      <c r="F146" s="91">
        <v>2646</v>
      </c>
      <c r="G146" s="14"/>
      <c r="H146" s="92"/>
      <c r="I146" s="14"/>
      <c r="J146" s="91"/>
      <c r="K146" s="349"/>
    </row>
    <row r="147" spans="1:16">
      <c r="A147" s="11" t="s">
        <v>125</v>
      </c>
      <c r="B147" s="91">
        <v>860</v>
      </c>
      <c r="C147" s="12">
        <f t="shared" si="14"/>
        <v>0.2011173184357542</v>
      </c>
      <c r="D147" s="91">
        <v>716</v>
      </c>
      <c r="E147" s="12">
        <f t="shared" si="14"/>
        <v>-1.3947001394699621E-3</v>
      </c>
      <c r="F147" s="91">
        <v>717</v>
      </c>
      <c r="G147" s="14"/>
      <c r="H147" s="92"/>
      <c r="I147" s="14"/>
      <c r="J147" s="91"/>
      <c r="K147" s="349"/>
    </row>
    <row r="148" spans="1:16">
      <c r="A148" s="39" t="s">
        <v>104</v>
      </c>
      <c r="B148" s="93">
        <f>B126</f>
        <v>28990</v>
      </c>
      <c r="C148" s="12">
        <f t="shared" si="14"/>
        <v>5.2230409059562222E-2</v>
      </c>
      <c r="D148" s="93">
        <f>D126</f>
        <v>27551</v>
      </c>
      <c r="E148" s="12">
        <f t="shared" si="14"/>
        <v>1.5143699336772398E-2</v>
      </c>
      <c r="F148" s="93">
        <f>F126</f>
        <v>27140</v>
      </c>
      <c r="G148" s="14"/>
      <c r="H148" s="94"/>
      <c r="I148" s="14"/>
      <c r="J148" s="91"/>
      <c r="K148" s="349"/>
    </row>
    <row r="149" spans="1:16">
      <c r="A149" s="39" t="s">
        <v>105</v>
      </c>
      <c r="B149" s="93">
        <f>B127</f>
        <v>10346</v>
      </c>
      <c r="C149" s="12">
        <f t="shared" si="14"/>
        <v>4.9290060851926887E-2</v>
      </c>
      <c r="D149" s="93">
        <f>D127</f>
        <v>9860</v>
      </c>
      <c r="E149" s="12">
        <f t="shared" si="14"/>
        <v>1.7019082001031416E-2</v>
      </c>
      <c r="F149" s="93">
        <f>F127</f>
        <v>9695</v>
      </c>
      <c r="G149" s="14"/>
      <c r="H149" s="94"/>
      <c r="I149" s="14"/>
      <c r="J149" s="91"/>
      <c r="K149" s="349"/>
    </row>
    <row r="150" spans="1:16" s="4" customFormat="1">
      <c r="A150" s="39" t="s">
        <v>126</v>
      </c>
      <c r="B150" s="87">
        <f>B128+B129+B130+B131+B132+B133+B134+B135+B136+B137</f>
        <v>17279</v>
      </c>
      <c r="C150" s="12">
        <f t="shared" si="14"/>
        <v>-1.9241684640708412E-2</v>
      </c>
      <c r="D150" s="87">
        <f>D128+D129+D130+D131+D132+D133+D134+D135+D136+D137</f>
        <v>17618</v>
      </c>
      <c r="E150" s="12">
        <f t="shared" si="14"/>
        <v>-7.2590409011949242E-2</v>
      </c>
      <c r="F150" s="87">
        <f>F128+F129+F130+F131+F132+F133+F134+F135+F136+F137</f>
        <v>18997</v>
      </c>
      <c r="G150" s="14"/>
      <c r="H150" s="88"/>
      <c r="I150" s="14"/>
      <c r="J150" s="30"/>
      <c r="K150" s="349"/>
      <c r="L150" s="8"/>
      <c r="M150" s="8"/>
      <c r="N150" s="8"/>
      <c r="O150" s="8"/>
      <c r="P150" s="8"/>
    </row>
    <row r="151" spans="1:16" s="4" customFormat="1">
      <c r="A151" s="39" t="s">
        <v>127</v>
      </c>
      <c r="B151" s="87">
        <f>B138+B139+B140+B141+B142+B143</f>
        <v>4341</v>
      </c>
      <c r="C151" s="12">
        <f t="shared" si="14"/>
        <v>-0.10660629759209717</v>
      </c>
      <c r="D151" s="87">
        <f>D138+D139+D140+D141+D142+D143</f>
        <v>4859</v>
      </c>
      <c r="E151" s="12">
        <f t="shared" si="14"/>
        <v>2.0622808826562533E-3</v>
      </c>
      <c r="F151" s="87">
        <f>F138+F139+F140+F141+F142+F143</f>
        <v>4849</v>
      </c>
      <c r="G151" s="14"/>
      <c r="H151" s="88"/>
      <c r="I151" s="14"/>
      <c r="J151" s="30"/>
      <c r="K151" s="349"/>
      <c r="L151" s="8"/>
      <c r="M151" s="8"/>
      <c r="N151" s="8"/>
      <c r="O151" s="8"/>
      <c r="P151" s="8"/>
    </row>
    <row r="152" spans="1:16">
      <c r="A152" s="39" t="s">
        <v>128</v>
      </c>
      <c r="B152" s="87">
        <f>B144+B145+B146+B147</f>
        <v>12359</v>
      </c>
      <c r="C152" s="12">
        <f t="shared" si="14"/>
        <v>-5.0622215394069747E-2</v>
      </c>
      <c r="D152" s="87">
        <f>D144+D145+D146+D147</f>
        <v>13018</v>
      </c>
      <c r="E152" s="12">
        <f t="shared" si="14"/>
        <v>4.8232546903937523E-2</v>
      </c>
      <c r="F152" s="87">
        <f>F144+F145+F146+F147</f>
        <v>12419</v>
      </c>
      <c r="G152" s="14"/>
      <c r="H152" s="88"/>
      <c r="I152" s="14"/>
      <c r="J152" s="30"/>
      <c r="K152" s="349"/>
    </row>
    <row r="153" spans="1:16" s="4" customFormat="1">
      <c r="A153" s="4" t="s">
        <v>129</v>
      </c>
      <c r="B153" s="95">
        <f>SUM(B148:B152)</f>
        <v>73315</v>
      </c>
      <c r="C153" s="5">
        <f t="shared" si="14"/>
        <v>5.6099635146626969E-3</v>
      </c>
      <c r="D153" s="95">
        <f>SUM(D148:D152)</f>
        <v>72906</v>
      </c>
      <c r="E153" s="5">
        <f t="shared" si="14"/>
        <v>-2.653898768809837E-3</v>
      </c>
      <c r="F153" s="95">
        <f>SUM(F148:F152)</f>
        <v>73100</v>
      </c>
      <c r="G153" s="7">
        <f>(F153-H153)/H153</f>
        <v>-1.229563572490204E-2</v>
      </c>
      <c r="H153" s="96">
        <v>74010</v>
      </c>
      <c r="I153" s="7">
        <v>-3.715556943251893E-2</v>
      </c>
      <c r="J153" s="96">
        <v>76866</v>
      </c>
      <c r="K153" s="349"/>
      <c r="L153" s="8"/>
      <c r="M153" s="8"/>
      <c r="N153" s="8"/>
      <c r="O153" s="8"/>
      <c r="P153" s="8"/>
    </row>
    <row r="154" spans="1:16">
      <c r="B154" s="97"/>
      <c r="C154" s="14"/>
      <c r="D154" s="97"/>
      <c r="E154" s="14"/>
      <c r="F154" s="97"/>
      <c r="G154" s="14"/>
      <c r="H154" s="98"/>
      <c r="I154" s="7"/>
      <c r="J154" s="98"/>
      <c r="K154" s="349"/>
    </row>
    <row r="155" spans="1:16">
      <c r="A155" s="11" t="s">
        <v>130</v>
      </c>
      <c r="B155" s="99">
        <v>28552</v>
      </c>
      <c r="C155" s="14">
        <f>(B155-D155)/D155</f>
        <v>2.3846236597697853E-2</v>
      </c>
      <c r="D155" s="99">
        <v>27887</v>
      </c>
      <c r="E155" s="14">
        <f>(D155-F155)/F155</f>
        <v>-7.2621124203481541E-3</v>
      </c>
      <c r="F155" s="99">
        <v>28091</v>
      </c>
      <c r="G155" s="14">
        <f>(F155-H155)/H155</f>
        <v>-7.2097543735642339E-3</v>
      </c>
      <c r="H155" s="100">
        <v>28295</v>
      </c>
      <c r="I155" s="14">
        <f>(H155-J155)/J155</f>
        <v>-0.11669216120875348</v>
      </c>
      <c r="J155" s="100">
        <v>32033</v>
      </c>
      <c r="K155" s="349"/>
    </row>
    <row r="156" spans="1:16">
      <c r="A156" s="11" t="s">
        <v>131</v>
      </c>
      <c r="B156" s="99">
        <v>44763</v>
      </c>
      <c r="C156" s="14">
        <f>(B156-D156)/D156</f>
        <v>-5.6864879273195758E-3</v>
      </c>
      <c r="D156" s="99">
        <v>45019</v>
      </c>
      <c r="E156" s="14">
        <f>(D156-F156)/F156</f>
        <v>2.2217778666488923E-4</v>
      </c>
      <c r="F156" s="99">
        <v>45009</v>
      </c>
      <c r="G156" s="14">
        <f>(F156-H156)/H156</f>
        <v>-1.5443508695176638E-2</v>
      </c>
      <c r="H156" s="100">
        <v>45715</v>
      </c>
      <c r="I156" s="14">
        <f>(H156-J156)/J156</f>
        <v>1.9673008721254433E-2</v>
      </c>
      <c r="J156" s="100">
        <v>44833</v>
      </c>
      <c r="K156" s="349"/>
    </row>
    <row r="157" spans="1:16">
      <c r="B157" s="101"/>
      <c r="C157" s="102"/>
      <c r="D157" s="101"/>
      <c r="E157" s="102"/>
      <c r="F157" s="101"/>
      <c r="G157" s="102"/>
      <c r="H157" s="102"/>
      <c r="I157" s="14"/>
      <c r="J157" s="102"/>
      <c r="K157" s="349"/>
    </row>
    <row r="158" spans="1:16" s="4" customFormat="1">
      <c r="A158" s="4" t="s">
        <v>4</v>
      </c>
      <c r="B158" s="31"/>
      <c r="C158" s="23"/>
      <c r="D158" s="31"/>
      <c r="E158" s="23"/>
      <c r="F158" s="31"/>
      <c r="G158" s="23"/>
      <c r="H158" s="23"/>
      <c r="I158" s="14"/>
      <c r="J158" s="23"/>
      <c r="K158" s="349"/>
      <c r="L158" s="8"/>
      <c r="M158" s="8"/>
      <c r="N158" s="8"/>
      <c r="O158" s="8"/>
      <c r="P158" s="8"/>
    </row>
    <row r="159" spans="1:16" s="4" customFormat="1">
      <c r="A159" s="11" t="s">
        <v>104</v>
      </c>
      <c r="B159" s="103">
        <v>6256.11</v>
      </c>
      <c r="C159" s="12">
        <f t="shared" ref="C159:E186" si="15">IF((+B159/D159)&lt;0,"n.m.",IF(B159&lt;0,(+B159/D159-1)*-1,(+B159/D159-1)))</f>
        <v>2.8916383922477307E-2</v>
      </c>
      <c r="D159" s="103">
        <v>6080.29</v>
      </c>
      <c r="E159" s="12">
        <f t="shared" si="15"/>
        <v>5.0352317661142676E-2</v>
      </c>
      <c r="F159" s="103">
        <v>5788.81</v>
      </c>
      <c r="G159" s="296"/>
      <c r="H159" s="85"/>
      <c r="I159" s="14"/>
      <c r="J159" s="85"/>
      <c r="K159" s="349"/>
      <c r="L159" s="8"/>
      <c r="M159" s="8"/>
      <c r="N159" s="8"/>
      <c r="O159" s="8"/>
      <c r="P159" s="8"/>
    </row>
    <row r="160" spans="1:16" s="4" customFormat="1">
      <c r="A160" s="11" t="s">
        <v>105</v>
      </c>
      <c r="B160" s="103">
        <v>2002.98</v>
      </c>
      <c r="C160" s="12">
        <f t="shared" si="15"/>
        <v>-2.654075884894469E-2</v>
      </c>
      <c r="D160" s="103">
        <v>2057.59</v>
      </c>
      <c r="E160" s="12">
        <f t="shared" si="15"/>
        <v>3.8400201867272443E-2</v>
      </c>
      <c r="F160" s="103">
        <v>1981.5</v>
      </c>
      <c r="G160" s="296"/>
      <c r="H160" s="85"/>
      <c r="I160" s="14"/>
      <c r="J160" s="85"/>
      <c r="K160" s="349"/>
      <c r="L160" s="8"/>
      <c r="M160" s="8"/>
      <c r="N160" s="8"/>
      <c r="O160" s="8"/>
      <c r="P160" s="8"/>
    </row>
    <row r="161" spans="1:16" s="4" customFormat="1">
      <c r="A161" s="20" t="s">
        <v>106</v>
      </c>
      <c r="B161" s="103">
        <v>940.76</v>
      </c>
      <c r="C161" s="12">
        <f t="shared" si="15"/>
        <v>0.15173477632770971</v>
      </c>
      <c r="D161" s="103">
        <v>816.82</v>
      </c>
      <c r="E161" s="12">
        <f t="shared" si="15"/>
        <v>3.7495236885558114E-2</v>
      </c>
      <c r="F161" s="103">
        <v>787.30000000000007</v>
      </c>
      <c r="G161" s="296"/>
      <c r="H161" s="85"/>
      <c r="I161" s="14"/>
      <c r="J161" s="85"/>
      <c r="K161" s="349"/>
      <c r="L161" s="8"/>
      <c r="M161" s="8"/>
      <c r="N161" s="8"/>
      <c r="O161" s="8"/>
      <c r="P161" s="8"/>
    </row>
    <row r="162" spans="1:16" s="4" customFormat="1">
      <c r="A162" s="20" t="s">
        <v>107</v>
      </c>
      <c r="B162" s="103">
        <v>764.6</v>
      </c>
      <c r="C162" s="12">
        <f t="shared" si="15"/>
        <v>0.23406178378901843</v>
      </c>
      <c r="D162" s="103">
        <v>619.58000000000004</v>
      </c>
      <c r="E162" s="12">
        <f t="shared" si="15"/>
        <v>-3.8904228585610712E-2</v>
      </c>
      <c r="F162" s="103">
        <v>644.65999999999985</v>
      </c>
      <c r="G162" s="296"/>
      <c r="H162" s="85"/>
      <c r="I162" s="14"/>
      <c r="J162" s="85"/>
      <c r="K162" s="349"/>
      <c r="L162" s="8"/>
      <c r="M162" s="8"/>
      <c r="N162" s="8"/>
      <c r="O162" s="8"/>
      <c r="P162" s="8"/>
    </row>
    <row r="163" spans="1:16">
      <c r="A163" s="20" t="s">
        <v>108</v>
      </c>
      <c r="B163" s="103">
        <v>594.26</v>
      </c>
      <c r="C163" s="12">
        <f t="shared" si="15"/>
        <v>9.1827735724259618E-2</v>
      </c>
      <c r="D163" s="103">
        <v>544.28</v>
      </c>
      <c r="E163" s="12">
        <f t="shared" si="15"/>
        <v>9.7471468322780863E-2</v>
      </c>
      <c r="F163" s="103">
        <v>495.94</v>
      </c>
      <c r="G163" s="296"/>
      <c r="H163" s="85"/>
      <c r="I163" s="14"/>
      <c r="J163" s="85"/>
      <c r="K163" s="349"/>
    </row>
    <row r="164" spans="1:16">
      <c r="A164" s="20" t="s">
        <v>109</v>
      </c>
      <c r="B164" s="103">
        <v>230.39</v>
      </c>
      <c r="C164" s="12">
        <f t="shared" si="15"/>
        <v>-0.23729599099546461</v>
      </c>
      <c r="D164" s="103">
        <v>302.07</v>
      </c>
      <c r="E164" s="12">
        <f t="shared" si="15"/>
        <v>-0.46183858898984509</v>
      </c>
      <c r="F164" s="103">
        <v>561.30000000000007</v>
      </c>
      <c r="G164" s="296"/>
      <c r="H164" s="85"/>
      <c r="I164" s="14"/>
      <c r="J164" s="85"/>
      <c r="K164" s="349"/>
    </row>
    <row r="165" spans="1:16">
      <c r="A165" s="20" t="s">
        <v>110</v>
      </c>
      <c r="B165" s="103">
        <v>716.34</v>
      </c>
      <c r="C165" s="12">
        <f t="shared" si="15"/>
        <v>0.67710064851450391</v>
      </c>
      <c r="D165" s="103">
        <v>427.13</v>
      </c>
      <c r="E165" s="12">
        <f t="shared" si="15"/>
        <v>0.25471476411491678</v>
      </c>
      <c r="F165" s="103">
        <v>340.42</v>
      </c>
      <c r="G165" s="296"/>
      <c r="H165" s="85"/>
      <c r="I165" s="14"/>
      <c r="J165" s="85"/>
      <c r="K165" s="349"/>
    </row>
    <row r="166" spans="1:16">
      <c r="A166" s="20" t="s">
        <v>111</v>
      </c>
      <c r="B166" s="103">
        <v>241.23</v>
      </c>
      <c r="C166" s="12">
        <f t="shared" si="15"/>
        <v>0.33026359325024801</v>
      </c>
      <c r="D166" s="103">
        <v>181.34</v>
      </c>
      <c r="E166" s="12">
        <f t="shared" si="15"/>
        <v>-0.43653481651803749</v>
      </c>
      <c r="F166" s="103">
        <v>321.83000000000004</v>
      </c>
      <c r="G166" s="296"/>
      <c r="H166" s="85"/>
      <c r="I166" s="14"/>
      <c r="J166" s="85"/>
      <c r="K166" s="349"/>
    </row>
    <row r="167" spans="1:16">
      <c r="A167" s="20" t="s">
        <v>112</v>
      </c>
      <c r="B167" s="103">
        <v>68.040000000000006</v>
      </c>
      <c r="C167" s="12">
        <f t="shared" si="15"/>
        <v>-0.43647507039920486</v>
      </c>
      <c r="D167" s="103">
        <v>120.74</v>
      </c>
      <c r="E167" s="12">
        <f t="shared" si="15"/>
        <v>-9.524166354439878E-2</v>
      </c>
      <c r="F167" s="103">
        <v>133.45000000000002</v>
      </c>
      <c r="G167" s="296"/>
      <c r="H167" s="85"/>
      <c r="I167" s="14"/>
      <c r="J167" s="85"/>
      <c r="K167" s="349"/>
    </row>
    <row r="168" spans="1:16">
      <c r="A168" s="20" t="s">
        <v>113</v>
      </c>
      <c r="B168" s="103">
        <v>98.42</v>
      </c>
      <c r="C168" s="12">
        <f t="shared" si="15"/>
        <v>0.44374358222091836</v>
      </c>
      <c r="D168" s="103">
        <v>68.17</v>
      </c>
      <c r="E168" s="12">
        <f t="shared" si="15"/>
        <v>1.1424332344213584E-2</v>
      </c>
      <c r="F168" s="103">
        <v>67.400000000000006</v>
      </c>
      <c r="G168" s="296"/>
      <c r="H168" s="85"/>
      <c r="I168" s="14"/>
      <c r="J168" s="85"/>
      <c r="K168" s="349"/>
    </row>
    <row r="169" spans="1:16">
      <c r="A169" s="20" t="s">
        <v>114</v>
      </c>
      <c r="B169" s="103">
        <v>46.22</v>
      </c>
      <c r="C169" s="12">
        <f t="shared" si="15"/>
        <v>0.21759747102212845</v>
      </c>
      <c r="D169" s="103">
        <v>37.96</v>
      </c>
      <c r="E169" s="12">
        <f t="shared" si="15"/>
        <v>0.21433141394753696</v>
      </c>
      <c r="F169" s="103">
        <v>31.259999999999998</v>
      </c>
      <c r="G169" s="296"/>
      <c r="H169" s="295"/>
      <c r="I169" s="14"/>
      <c r="J169" s="85"/>
      <c r="K169" s="349"/>
    </row>
    <row r="170" spans="1:16">
      <c r="A170" s="20" t="s">
        <v>115</v>
      </c>
      <c r="B170" s="103">
        <v>35.21</v>
      </c>
      <c r="C170" s="12">
        <f t="shared" si="15"/>
        <v>-0.10452695829094605</v>
      </c>
      <c r="D170" s="103">
        <v>39.32</v>
      </c>
      <c r="E170" s="12">
        <f t="shared" si="15"/>
        <v>0.98887202832574572</v>
      </c>
      <c r="F170" s="103">
        <v>19.770000000000003</v>
      </c>
      <c r="G170" s="296"/>
      <c r="H170" s="297"/>
      <c r="I170" s="14"/>
      <c r="J170" s="85"/>
      <c r="K170" s="349"/>
    </row>
    <row r="171" spans="1:16">
      <c r="A171" s="20" t="s">
        <v>116</v>
      </c>
      <c r="B171" s="103">
        <v>342.71</v>
      </c>
      <c r="C171" s="12">
        <f t="shared" si="15"/>
        <v>-4.4444444444444398E-2</v>
      </c>
      <c r="D171" s="103">
        <v>358.65</v>
      </c>
      <c r="E171" s="12">
        <f t="shared" si="15"/>
        <v>-7.138418517943157E-2</v>
      </c>
      <c r="F171" s="103">
        <v>386.22</v>
      </c>
      <c r="G171" s="296"/>
      <c r="I171" s="14"/>
      <c r="J171" s="85"/>
      <c r="K171" s="349"/>
    </row>
    <row r="172" spans="1:16">
      <c r="A172" s="11" t="s">
        <v>117</v>
      </c>
      <c r="B172" s="58">
        <v>301.67</v>
      </c>
      <c r="C172" s="12">
        <f t="shared" si="15"/>
        <v>-6.9120868948066683E-2</v>
      </c>
      <c r="D172" s="58">
        <v>324.07</v>
      </c>
      <c r="E172" s="12">
        <f t="shared" si="15"/>
        <v>-0.18913576540059052</v>
      </c>
      <c r="F172" s="58">
        <v>399.66</v>
      </c>
      <c r="G172" s="296"/>
      <c r="I172" s="14"/>
      <c r="K172" s="349"/>
    </row>
    <row r="173" spans="1:16">
      <c r="A173" s="11" t="s">
        <v>118</v>
      </c>
      <c r="B173" s="103">
        <v>239.7</v>
      </c>
      <c r="C173" s="12">
        <f t="shared" si="15"/>
        <v>-0.11491027250572339</v>
      </c>
      <c r="D173" s="103">
        <v>270.82</v>
      </c>
      <c r="E173" s="12">
        <f t="shared" si="15"/>
        <v>-0.14085400672546156</v>
      </c>
      <c r="F173" s="103">
        <v>315.21999999999997</v>
      </c>
      <c r="G173" s="296"/>
      <c r="H173" s="298"/>
      <c r="I173" s="14"/>
      <c r="J173" s="85"/>
      <c r="K173" s="349"/>
    </row>
    <row r="174" spans="1:16" s="4" customFormat="1">
      <c r="A174" s="11" t="s">
        <v>119</v>
      </c>
      <c r="B174" s="103">
        <v>187.8</v>
      </c>
      <c r="C174" s="12">
        <f t="shared" si="15"/>
        <v>4.8576214405360307E-2</v>
      </c>
      <c r="D174" s="103">
        <v>179.1</v>
      </c>
      <c r="E174" s="12">
        <f t="shared" si="15"/>
        <v>6.4044676806083611E-2</v>
      </c>
      <c r="F174" s="103">
        <v>168.32</v>
      </c>
      <c r="G174" s="296"/>
      <c r="H174" s="85"/>
      <c r="I174" s="14"/>
      <c r="J174" s="85"/>
      <c r="K174" s="349"/>
      <c r="L174" s="8"/>
      <c r="M174" s="8"/>
      <c r="N174" s="8"/>
      <c r="O174" s="8"/>
      <c r="P174" s="8"/>
    </row>
    <row r="175" spans="1:16">
      <c r="A175" s="11" t="s">
        <v>120</v>
      </c>
      <c r="B175" s="103">
        <v>219.28</v>
      </c>
      <c r="C175" s="12">
        <f t="shared" si="15"/>
        <v>0.11445415734905473</v>
      </c>
      <c r="D175" s="103">
        <v>196.76</v>
      </c>
      <c r="E175" s="12">
        <f t="shared" si="15"/>
        <v>0.29806043013590178</v>
      </c>
      <c r="F175" s="103">
        <v>151.58000000000001</v>
      </c>
      <c r="G175" s="296"/>
      <c r="H175" s="85"/>
      <c r="I175" s="14"/>
      <c r="J175" s="85"/>
      <c r="K175" s="349"/>
    </row>
    <row r="176" spans="1:16">
      <c r="A176" s="11" t="s">
        <v>121</v>
      </c>
      <c r="B176" s="103">
        <v>167.45</v>
      </c>
      <c r="C176" s="12">
        <f t="shared" si="15"/>
        <v>-1.5057937768366614E-2</v>
      </c>
      <c r="D176" s="103">
        <v>170.01</v>
      </c>
      <c r="E176" s="12">
        <f t="shared" si="15"/>
        <v>0.36302413212539064</v>
      </c>
      <c r="F176" s="103">
        <v>124.73</v>
      </c>
      <c r="G176" s="296"/>
      <c r="H176" s="85"/>
      <c r="I176" s="14"/>
      <c r="J176" s="85"/>
      <c r="K176" s="349"/>
    </row>
    <row r="177" spans="1:16">
      <c r="A177" s="11" t="s">
        <v>122</v>
      </c>
      <c r="B177" s="103">
        <v>314.49</v>
      </c>
      <c r="C177" s="12">
        <f t="shared" si="15"/>
        <v>0.15778816772815962</v>
      </c>
      <c r="D177" s="103">
        <v>271.63</v>
      </c>
      <c r="E177" s="12">
        <f t="shared" si="15"/>
        <v>-0.15940459243671468</v>
      </c>
      <c r="F177" s="103">
        <v>323.14</v>
      </c>
      <c r="G177" s="296"/>
      <c r="H177" s="85"/>
      <c r="I177" s="14"/>
      <c r="J177" s="85"/>
      <c r="K177" s="349"/>
    </row>
    <row r="178" spans="1:16">
      <c r="A178" s="11" t="s">
        <v>123</v>
      </c>
      <c r="B178" s="103">
        <v>309.93</v>
      </c>
      <c r="C178" s="12">
        <f t="shared" si="15"/>
        <v>0.21655675930287344</v>
      </c>
      <c r="D178" s="103">
        <v>254.76</v>
      </c>
      <c r="E178" s="12">
        <f t="shared" si="15"/>
        <v>-2.9818347994973071E-2</v>
      </c>
      <c r="F178" s="103">
        <v>262.58999999999997</v>
      </c>
      <c r="G178" s="296"/>
      <c r="H178" s="85"/>
      <c r="I178" s="89"/>
      <c r="J178" s="85"/>
      <c r="K178" s="349"/>
    </row>
    <row r="179" spans="1:16">
      <c r="A179" s="11" t="s">
        <v>124</v>
      </c>
      <c r="B179" s="104">
        <v>120.37</v>
      </c>
      <c r="C179" s="12">
        <f t="shared" si="15"/>
        <v>-0.23816455696202532</v>
      </c>
      <c r="D179" s="104">
        <v>158</v>
      </c>
      <c r="E179" s="12">
        <f t="shared" si="15"/>
        <v>-4.1552926903245302E-2</v>
      </c>
      <c r="F179" s="104">
        <v>164.85</v>
      </c>
      <c r="G179" s="296"/>
      <c r="H179" s="91"/>
      <c r="I179" s="14"/>
      <c r="J179" s="91"/>
      <c r="K179" s="349"/>
    </row>
    <row r="180" spans="1:16">
      <c r="A180" s="11" t="s">
        <v>125</v>
      </c>
      <c r="B180" s="104">
        <v>91.8</v>
      </c>
      <c r="C180" s="12">
        <f t="shared" si="15"/>
        <v>5.6265101829478859E-2</v>
      </c>
      <c r="D180" s="104">
        <v>86.91</v>
      </c>
      <c r="E180" s="12">
        <f t="shared" si="15"/>
        <v>-0.15719550038789765</v>
      </c>
      <c r="F180" s="104">
        <v>103.12</v>
      </c>
      <c r="G180" s="296"/>
      <c r="H180" s="91"/>
      <c r="I180" s="14"/>
      <c r="J180" s="91"/>
      <c r="K180" s="349"/>
    </row>
    <row r="181" spans="1:16">
      <c r="A181" s="299" t="s">
        <v>104</v>
      </c>
      <c r="B181" s="334">
        <f>B159</f>
        <v>6256.11</v>
      </c>
      <c r="C181" s="12">
        <f t="shared" si="15"/>
        <v>2.8916383922477307E-2</v>
      </c>
      <c r="D181" s="105">
        <f>D159</f>
        <v>6080.29</v>
      </c>
      <c r="E181" s="12">
        <f t="shared" si="15"/>
        <v>5.0352317661142676E-2</v>
      </c>
      <c r="F181" s="105">
        <f>F159</f>
        <v>5788.81</v>
      </c>
      <c r="G181" s="36"/>
      <c r="H181" s="91"/>
      <c r="I181" s="14"/>
      <c r="J181" s="91"/>
      <c r="K181" s="349"/>
      <c r="L181" s="17"/>
    </row>
    <row r="182" spans="1:16">
      <c r="A182" s="299" t="s">
        <v>105</v>
      </c>
      <c r="B182" s="334">
        <f>B160</f>
        <v>2002.98</v>
      </c>
      <c r="C182" s="12">
        <f t="shared" si="15"/>
        <v>-2.654075884894469E-2</v>
      </c>
      <c r="D182" s="105">
        <f>D160</f>
        <v>2057.59</v>
      </c>
      <c r="E182" s="12">
        <f t="shared" si="15"/>
        <v>3.8400201867272443E-2</v>
      </c>
      <c r="F182" s="105">
        <f>F160</f>
        <v>1981.5</v>
      </c>
      <c r="G182" s="36"/>
      <c r="H182" s="91"/>
      <c r="I182" s="14"/>
      <c r="J182" s="91"/>
      <c r="K182" s="349"/>
      <c r="L182" s="17"/>
    </row>
    <row r="183" spans="1:16" s="4" customFormat="1">
      <c r="A183" s="299" t="s">
        <v>126</v>
      </c>
      <c r="B183" s="71">
        <f>B161+B162+B163+B164+B165+B166+B167+B168+B169+B170</f>
        <v>3735.47</v>
      </c>
      <c r="C183" s="12">
        <f t="shared" si="15"/>
        <v>0.18308043618028691</v>
      </c>
      <c r="D183" s="58">
        <f>D161+D162+D163+D164+D165+D166+D167+D168+D169+D170</f>
        <v>3157.4100000000003</v>
      </c>
      <c r="E183" s="12">
        <f t="shared" si="15"/>
        <v>-7.2258640801802998E-2</v>
      </c>
      <c r="F183" s="58">
        <f>F161+F162+F163+F164+F165+F166+F167+F168+F169+F170</f>
        <v>3403.3300000000004</v>
      </c>
      <c r="G183" s="36"/>
      <c r="H183" s="30"/>
      <c r="I183" s="14"/>
      <c r="J183" s="30"/>
      <c r="K183" s="349"/>
      <c r="L183" s="17"/>
      <c r="M183" s="8"/>
      <c r="N183" s="8"/>
      <c r="O183" s="8"/>
      <c r="P183" s="8"/>
    </row>
    <row r="184" spans="1:16" s="4" customFormat="1">
      <c r="A184" s="299" t="s">
        <v>127</v>
      </c>
      <c r="B184" s="71">
        <f>B171+B172+B173+B174+B175+B176</f>
        <v>1458.61</v>
      </c>
      <c r="C184" s="12">
        <f t="shared" si="15"/>
        <v>-2.7210702876464765E-2</v>
      </c>
      <c r="D184" s="58">
        <f>D171+D172+D173+D174+D175+D176</f>
        <v>1499.4099999999999</v>
      </c>
      <c r="E184" s="12">
        <f t="shared" si="15"/>
        <v>-2.9966423631552885E-2</v>
      </c>
      <c r="F184" s="58">
        <f>F171+F172+F173+F174+F175+F176</f>
        <v>1545.73</v>
      </c>
      <c r="G184" s="36"/>
      <c r="H184" s="30"/>
      <c r="I184" s="14"/>
      <c r="J184" s="30"/>
      <c r="K184" s="349"/>
      <c r="L184" s="17"/>
      <c r="M184" s="8"/>
      <c r="N184" s="8"/>
      <c r="O184" s="8"/>
      <c r="P184" s="8"/>
    </row>
    <row r="185" spans="1:16">
      <c r="A185" s="299" t="s">
        <v>128</v>
      </c>
      <c r="B185" s="71">
        <f>B177+B178+B179+B180</f>
        <v>836.59</v>
      </c>
      <c r="C185" s="12">
        <f t="shared" si="15"/>
        <v>8.4649293400752113E-2</v>
      </c>
      <c r="D185" s="58">
        <f>D177+D178+D179+D180</f>
        <v>771.3</v>
      </c>
      <c r="E185" s="12">
        <f t="shared" si="15"/>
        <v>-9.6521026121588527E-2</v>
      </c>
      <c r="F185" s="58">
        <f>F177+F178+F179+F180</f>
        <v>853.7</v>
      </c>
      <c r="G185" s="36"/>
      <c r="H185" s="30"/>
      <c r="I185" s="14"/>
      <c r="J185" s="30"/>
      <c r="K185" s="349"/>
      <c r="L185" s="17"/>
    </row>
    <row r="186" spans="1:16" s="4" customFormat="1">
      <c r="A186" s="4" t="s">
        <v>132</v>
      </c>
      <c r="B186" s="335">
        <f>SUM(B181:B185)</f>
        <v>14289.76</v>
      </c>
      <c r="C186" s="5">
        <f t="shared" si="15"/>
        <v>5.3351024620374554E-2</v>
      </c>
      <c r="D186" s="10">
        <f>SUM(D181:D185)</f>
        <v>13566</v>
      </c>
      <c r="E186" s="5">
        <f t="shared" si="15"/>
        <v>-5.208843688274678E-4</v>
      </c>
      <c r="F186" s="10">
        <f>SUM(F181:F185)</f>
        <v>13573.070000000002</v>
      </c>
      <c r="G186" s="7">
        <f>(F186-H186)/H186</f>
        <v>-3.3436115819007919E-2</v>
      </c>
      <c r="H186" s="10">
        <v>14042.600000000002</v>
      </c>
      <c r="I186" s="7">
        <v>-1.9771950704495715E-2</v>
      </c>
      <c r="J186" s="10">
        <v>14325.850000000002</v>
      </c>
      <c r="K186" s="349"/>
      <c r="L186" s="17"/>
      <c r="M186" s="8"/>
      <c r="N186" s="8"/>
      <c r="O186" s="8"/>
      <c r="P186" s="8"/>
    </row>
    <row r="187" spans="1:16">
      <c r="C187" s="296"/>
      <c r="E187" s="14"/>
      <c r="G187" s="14"/>
      <c r="I187" s="14"/>
      <c r="K187" s="349"/>
    </row>
    <row r="188" spans="1:16">
      <c r="A188" s="10" t="s">
        <v>5</v>
      </c>
      <c r="B188" s="6"/>
      <c r="C188" s="296"/>
      <c r="D188" s="6"/>
      <c r="E188" s="14"/>
      <c r="F188" s="6"/>
      <c r="G188" s="14"/>
      <c r="H188" s="6"/>
      <c r="I188" s="14"/>
      <c r="J188" s="6"/>
      <c r="K188" s="349"/>
    </row>
    <row r="189" spans="1:16" s="4" customFormat="1">
      <c r="A189" s="11" t="s">
        <v>104</v>
      </c>
      <c r="B189" s="103">
        <v>4876.16</v>
      </c>
      <c r="C189" s="296">
        <f t="shared" ref="C189:E216" si="16">IF((+B189/D189)&lt;0,"n.m.",IF(B189&lt;0,(+B189/D189-1)*-1,(+B189/D189-1)))</f>
        <v>-1.2519289264031008E-2</v>
      </c>
      <c r="D189" s="103">
        <v>4937.9799999999996</v>
      </c>
      <c r="E189" s="12">
        <f t="shared" si="16"/>
        <v>-2.2642794089122509E-2</v>
      </c>
      <c r="F189" s="103">
        <v>5052.38</v>
      </c>
      <c r="G189" s="14"/>
      <c r="H189" s="85"/>
      <c r="I189" s="14"/>
      <c r="J189" s="85"/>
      <c r="K189" s="349"/>
      <c r="L189" s="8"/>
      <c r="M189" s="8"/>
      <c r="N189" s="8"/>
      <c r="O189" s="8"/>
      <c r="P189" s="8"/>
    </row>
    <row r="190" spans="1:16" s="4" customFormat="1">
      <c r="A190" s="11" t="s">
        <v>105</v>
      </c>
      <c r="B190" s="103">
        <v>1733.08</v>
      </c>
      <c r="C190" s="296">
        <f t="shared" si="16"/>
        <v>0.12413569436336513</v>
      </c>
      <c r="D190" s="103">
        <v>1541.7</v>
      </c>
      <c r="E190" s="12">
        <f t="shared" si="16"/>
        <v>2.5543803632009698E-2</v>
      </c>
      <c r="F190" s="103">
        <v>1503.3</v>
      </c>
      <c r="G190" s="14"/>
      <c r="H190" s="297"/>
      <c r="I190" s="14"/>
      <c r="J190" s="85"/>
      <c r="K190" s="349"/>
      <c r="L190" s="8"/>
      <c r="M190" s="8"/>
      <c r="N190" s="8"/>
      <c r="O190" s="8"/>
      <c r="P190" s="8"/>
    </row>
    <row r="191" spans="1:16" s="4" customFormat="1">
      <c r="A191" s="20" t="s">
        <v>106</v>
      </c>
      <c r="B191" s="103">
        <v>849.05</v>
      </c>
      <c r="C191" s="296">
        <f t="shared" si="16"/>
        <v>4.6502271866717404E-3</v>
      </c>
      <c r="D191" s="103">
        <v>845.12</v>
      </c>
      <c r="E191" s="12">
        <f t="shared" si="16"/>
        <v>0.39783985841644776</v>
      </c>
      <c r="F191" s="103">
        <v>604.58999999999992</v>
      </c>
      <c r="G191" s="14"/>
      <c r="H191" s="85"/>
      <c r="I191" s="14"/>
      <c r="J191" s="85"/>
      <c r="K191" s="349"/>
      <c r="L191" s="8"/>
      <c r="M191" s="8"/>
      <c r="N191" s="8"/>
      <c r="O191" s="8"/>
      <c r="P191" s="8"/>
    </row>
    <row r="192" spans="1:16" s="4" customFormat="1">
      <c r="A192" s="20" t="s">
        <v>107</v>
      </c>
      <c r="B192" s="103">
        <v>323.41000000000003</v>
      </c>
      <c r="C192" s="296">
        <f t="shared" si="16"/>
        <v>-6.9618250338022492E-2</v>
      </c>
      <c r="D192" s="103">
        <v>347.61</v>
      </c>
      <c r="E192" s="12">
        <f t="shared" si="16"/>
        <v>-4.5787696615333995E-2</v>
      </c>
      <c r="F192" s="103">
        <v>364.29</v>
      </c>
      <c r="G192" s="14"/>
      <c r="H192" s="85"/>
      <c r="I192" s="14"/>
      <c r="J192" s="85"/>
      <c r="K192" s="349"/>
      <c r="L192" s="8"/>
      <c r="M192" s="8"/>
      <c r="N192" s="8"/>
      <c r="O192" s="8"/>
      <c r="P192" s="8"/>
    </row>
    <row r="193" spans="1:16">
      <c r="A193" s="20" t="s">
        <v>108</v>
      </c>
      <c r="B193" s="103">
        <v>136.68</v>
      </c>
      <c r="C193" s="296">
        <f t="shared" si="16"/>
        <v>-0.7308972061979484</v>
      </c>
      <c r="D193" s="103">
        <v>507.91</v>
      </c>
      <c r="E193" s="12">
        <f t="shared" si="16"/>
        <v>-0.11357964362379791</v>
      </c>
      <c r="F193" s="103">
        <v>572.99</v>
      </c>
      <c r="G193" s="14"/>
      <c r="H193" s="85"/>
      <c r="I193" s="14"/>
      <c r="J193" s="85"/>
      <c r="K193" s="349"/>
    </row>
    <row r="194" spans="1:16">
      <c r="A194" s="20" t="s">
        <v>109</v>
      </c>
      <c r="B194" s="103">
        <v>389.81</v>
      </c>
      <c r="C194" s="296">
        <f t="shared" si="16"/>
        <v>-0.46118652033284502</v>
      </c>
      <c r="D194" s="103">
        <v>723.46</v>
      </c>
      <c r="E194" s="12">
        <f t="shared" si="16"/>
        <v>1.2794757073539609</v>
      </c>
      <c r="F194" s="103">
        <v>317.38</v>
      </c>
      <c r="G194" s="14"/>
      <c r="H194" s="85"/>
      <c r="I194" s="14"/>
      <c r="J194" s="85"/>
      <c r="K194" s="349"/>
    </row>
    <row r="195" spans="1:16">
      <c r="A195" s="20" t="s">
        <v>110</v>
      </c>
      <c r="B195" s="103">
        <v>355.19</v>
      </c>
      <c r="C195" s="296">
        <f t="shared" si="16"/>
        <v>-0.35805168986083491</v>
      </c>
      <c r="D195" s="103">
        <v>553.29999999999995</v>
      </c>
      <c r="E195" s="12">
        <f t="shared" si="16"/>
        <v>0.24292389253302171</v>
      </c>
      <c r="F195" s="103">
        <v>445.16</v>
      </c>
      <c r="G195" s="14"/>
      <c r="H195" s="85"/>
      <c r="I195" s="14"/>
      <c r="J195" s="85"/>
      <c r="K195" s="349"/>
    </row>
    <row r="196" spans="1:16">
      <c r="A196" s="20" t="s">
        <v>111</v>
      </c>
      <c r="B196" s="103">
        <v>392.96</v>
      </c>
      <c r="C196" s="296">
        <f t="shared" si="16"/>
        <v>-0.21127212877845136</v>
      </c>
      <c r="D196" s="103">
        <v>498.22</v>
      </c>
      <c r="E196" s="12">
        <f t="shared" si="16"/>
        <v>0.61591852620653875</v>
      </c>
      <c r="F196" s="103">
        <v>308.32</v>
      </c>
      <c r="G196" s="14"/>
      <c r="H196" s="85"/>
      <c r="I196" s="14"/>
      <c r="J196" s="85"/>
      <c r="K196" s="349"/>
    </row>
    <row r="197" spans="1:16">
      <c r="A197" s="20" t="s">
        <v>112</v>
      </c>
      <c r="B197" s="103">
        <v>54.78</v>
      </c>
      <c r="C197" s="296">
        <f t="shared" si="16"/>
        <v>4.0851225536766123E-2</v>
      </c>
      <c r="D197" s="103">
        <v>52.63</v>
      </c>
      <c r="E197" s="12">
        <f t="shared" si="16"/>
        <v>-0.31265508684863519</v>
      </c>
      <c r="F197" s="103">
        <v>76.569999999999993</v>
      </c>
      <c r="G197" s="14"/>
      <c r="H197" s="85"/>
      <c r="I197" s="14"/>
      <c r="J197" s="85"/>
      <c r="K197" s="349"/>
    </row>
    <row r="198" spans="1:16">
      <c r="A198" s="20" t="s">
        <v>113</v>
      </c>
      <c r="B198" s="103">
        <v>56.71</v>
      </c>
      <c r="C198" s="296">
        <f t="shared" si="16"/>
        <v>-0.49765258215962438</v>
      </c>
      <c r="D198" s="103">
        <v>112.89</v>
      </c>
      <c r="E198" s="12">
        <f t="shared" si="16"/>
        <v>-0.24950139609094546</v>
      </c>
      <c r="F198" s="103">
        <v>150.42000000000002</v>
      </c>
      <c r="G198" s="14"/>
      <c r="H198" s="85"/>
      <c r="I198" s="14"/>
      <c r="J198" s="85"/>
      <c r="K198" s="349"/>
    </row>
    <row r="199" spans="1:16">
      <c r="A199" s="20" t="s">
        <v>114</v>
      </c>
      <c r="B199" s="103">
        <v>93.71</v>
      </c>
      <c r="C199" s="296">
        <f t="shared" si="16"/>
        <v>2.909470171047142</v>
      </c>
      <c r="D199" s="103">
        <v>23.97</v>
      </c>
      <c r="E199" s="12">
        <f t="shared" si="16"/>
        <v>0.11957029425502097</v>
      </c>
      <c r="F199" s="103">
        <v>21.41</v>
      </c>
      <c r="G199" s="14"/>
      <c r="H199" s="85"/>
      <c r="I199" s="14"/>
      <c r="J199" s="85"/>
      <c r="K199" s="349"/>
    </row>
    <row r="200" spans="1:16">
      <c r="A200" s="20" t="s">
        <v>115</v>
      </c>
      <c r="B200" s="103">
        <v>26.77</v>
      </c>
      <c r="C200" s="296">
        <f t="shared" si="16"/>
        <v>0.86550522648083628</v>
      </c>
      <c r="D200" s="103">
        <v>14.35</v>
      </c>
      <c r="E200" s="12">
        <f t="shared" si="16"/>
        <v>-0.58894299627613855</v>
      </c>
      <c r="F200" s="103">
        <v>34.909999999999997</v>
      </c>
      <c r="G200" s="14"/>
      <c r="H200" s="85"/>
      <c r="I200" s="14"/>
      <c r="J200" s="85"/>
      <c r="K200" s="349"/>
    </row>
    <row r="201" spans="1:16">
      <c r="A201" s="20" t="s">
        <v>116</v>
      </c>
      <c r="B201" s="103">
        <v>307.39999999999998</v>
      </c>
      <c r="C201" s="296">
        <f t="shared" si="16"/>
        <v>0.81732190363582591</v>
      </c>
      <c r="D201" s="103">
        <v>169.15</v>
      </c>
      <c r="E201" s="12">
        <f t="shared" si="16"/>
        <v>-0.22140391254315306</v>
      </c>
      <c r="F201" s="103">
        <v>217.25</v>
      </c>
      <c r="G201" s="14"/>
      <c r="I201" s="14"/>
      <c r="J201" s="85"/>
      <c r="K201" s="349"/>
    </row>
    <row r="202" spans="1:16">
      <c r="A202" s="11" t="s">
        <v>117</v>
      </c>
      <c r="B202" s="58">
        <v>347.41</v>
      </c>
      <c r="C202" s="296">
        <f t="shared" si="16"/>
        <v>-0.12761469502548772</v>
      </c>
      <c r="D202" s="58">
        <v>398.23</v>
      </c>
      <c r="E202" s="12">
        <f t="shared" si="16"/>
        <v>0.13491407563623925</v>
      </c>
      <c r="F202" s="58">
        <v>350.89000000000004</v>
      </c>
      <c r="G202" s="14"/>
      <c r="I202" s="14"/>
      <c r="K202" s="349"/>
    </row>
    <row r="203" spans="1:16">
      <c r="A203" s="11" t="s">
        <v>118</v>
      </c>
      <c r="B203" s="103">
        <v>277.63</v>
      </c>
      <c r="C203" s="296">
        <f t="shared" si="16"/>
        <v>-0.10747122741593262</v>
      </c>
      <c r="D203" s="103">
        <v>311.06</v>
      </c>
      <c r="E203" s="12">
        <f t="shared" si="16"/>
        <v>0.15682993045483284</v>
      </c>
      <c r="F203" s="103">
        <v>268.89</v>
      </c>
      <c r="G203" s="14"/>
      <c r="H203" s="85"/>
      <c r="I203" s="14"/>
      <c r="J203" s="85"/>
      <c r="K203" s="349"/>
    </row>
    <row r="204" spans="1:16" s="4" customFormat="1">
      <c r="A204" s="11" t="s">
        <v>119</v>
      </c>
      <c r="B204" s="103">
        <v>1011.46</v>
      </c>
      <c r="C204" s="296">
        <f t="shared" si="16"/>
        <v>-0.1823282134195634</v>
      </c>
      <c r="D204" s="103">
        <v>1237</v>
      </c>
      <c r="E204" s="12">
        <f t="shared" si="16"/>
        <v>-1.4907781989615509E-2</v>
      </c>
      <c r="F204" s="103">
        <v>1255.72</v>
      </c>
      <c r="G204" s="14"/>
      <c r="H204" s="85"/>
      <c r="I204" s="14"/>
      <c r="J204" s="85"/>
      <c r="K204" s="349"/>
      <c r="L204" s="8"/>
      <c r="M204" s="8"/>
      <c r="N204" s="8"/>
      <c r="O204" s="8"/>
      <c r="P204" s="8"/>
    </row>
    <row r="205" spans="1:16">
      <c r="A205" s="11" t="s">
        <v>120</v>
      </c>
      <c r="B205" s="103">
        <v>321.94</v>
      </c>
      <c r="C205" s="296">
        <f t="shared" si="16"/>
        <v>-0.29391380633841424</v>
      </c>
      <c r="D205" s="103">
        <v>455.95</v>
      </c>
      <c r="E205" s="12">
        <f t="shared" si="16"/>
        <v>0.61033411033411045</v>
      </c>
      <c r="F205" s="103">
        <v>283.14</v>
      </c>
      <c r="G205" s="14"/>
      <c r="H205" s="85"/>
      <c r="I205" s="14"/>
      <c r="J205" s="85"/>
      <c r="K205" s="349"/>
    </row>
    <row r="206" spans="1:16">
      <c r="A206" s="11" t="s">
        <v>121</v>
      </c>
      <c r="B206" s="103">
        <v>264.41000000000003</v>
      </c>
      <c r="C206" s="296">
        <f t="shared" si="16"/>
        <v>5.2465498232143748E-3</v>
      </c>
      <c r="D206" s="103">
        <v>263.02999999999997</v>
      </c>
      <c r="E206" s="12">
        <f t="shared" si="16"/>
        <v>0.52675876480148576</v>
      </c>
      <c r="F206" s="103">
        <v>172.28</v>
      </c>
      <c r="G206" s="14"/>
      <c r="H206" s="85"/>
      <c r="I206" s="14"/>
      <c r="J206" s="85"/>
      <c r="K206" s="349"/>
    </row>
    <row r="207" spans="1:16">
      <c r="A207" s="11" t="s">
        <v>122</v>
      </c>
      <c r="B207" s="103">
        <v>500.71</v>
      </c>
      <c r="C207" s="296">
        <f t="shared" si="16"/>
        <v>-4.6575394634118417E-2</v>
      </c>
      <c r="D207" s="103">
        <v>525.16999999999996</v>
      </c>
      <c r="E207" s="12">
        <f t="shared" si="16"/>
        <v>-0.10181289550196693</v>
      </c>
      <c r="F207" s="103">
        <v>584.70000000000005</v>
      </c>
      <c r="G207" s="14"/>
      <c r="H207" s="85"/>
      <c r="I207" s="14"/>
      <c r="J207" s="85"/>
      <c r="K207" s="349"/>
    </row>
    <row r="208" spans="1:16">
      <c r="A208" s="11" t="s">
        <v>123</v>
      </c>
      <c r="B208" s="103">
        <v>456.46</v>
      </c>
      <c r="C208" s="296">
        <f t="shared" si="16"/>
        <v>-0.21758656153582445</v>
      </c>
      <c r="D208" s="103">
        <v>583.4</v>
      </c>
      <c r="E208" s="12">
        <f t="shared" si="16"/>
        <v>-8.7981490745372648E-2</v>
      </c>
      <c r="F208" s="103">
        <v>639.67999999999995</v>
      </c>
      <c r="G208" s="89"/>
      <c r="H208" s="85"/>
      <c r="I208" s="89"/>
      <c r="J208" s="85"/>
      <c r="K208" s="349"/>
    </row>
    <row r="209" spans="1:16">
      <c r="A209" s="11" t="s">
        <v>124</v>
      </c>
      <c r="B209" s="104">
        <v>91.84</v>
      </c>
      <c r="C209" s="296">
        <f t="shared" si="16"/>
        <v>-0.1461509854964671</v>
      </c>
      <c r="D209" s="104">
        <v>107.56</v>
      </c>
      <c r="E209" s="12">
        <f t="shared" si="16"/>
        <v>-0.19545216545740141</v>
      </c>
      <c r="F209" s="104">
        <v>133.69</v>
      </c>
      <c r="G209" s="14"/>
      <c r="H209" s="91"/>
      <c r="I209" s="14"/>
      <c r="J209" s="91"/>
      <c r="K209" s="349"/>
    </row>
    <row r="210" spans="1:16">
      <c r="A210" s="11" t="s">
        <v>125</v>
      </c>
      <c r="B210" s="104">
        <v>267.01</v>
      </c>
      <c r="C210" s="296">
        <f t="shared" si="16"/>
        <v>0.37811612903225811</v>
      </c>
      <c r="D210" s="104">
        <v>193.75</v>
      </c>
      <c r="E210" s="12">
        <f t="shared" si="16"/>
        <v>0.73424633011099161</v>
      </c>
      <c r="F210" s="104">
        <v>111.72000000000001</v>
      </c>
      <c r="G210" s="14"/>
      <c r="H210" s="91"/>
      <c r="I210" s="14"/>
      <c r="J210" s="91"/>
      <c r="K210" s="349"/>
    </row>
    <row r="211" spans="1:16">
      <c r="A211" s="39" t="s">
        <v>104</v>
      </c>
      <c r="B211" s="105">
        <f>B189</f>
        <v>4876.16</v>
      </c>
      <c r="C211" s="296">
        <f t="shared" si="16"/>
        <v>-1.2519289264031008E-2</v>
      </c>
      <c r="D211" s="105">
        <f>D189</f>
        <v>4937.9799999999996</v>
      </c>
      <c r="E211" s="12">
        <f t="shared" si="16"/>
        <v>-2.2642794089122509E-2</v>
      </c>
      <c r="F211" s="105">
        <f>F189</f>
        <v>5052.38</v>
      </c>
      <c r="G211" s="14"/>
      <c r="H211" s="91"/>
      <c r="I211" s="14"/>
      <c r="J211" s="91"/>
      <c r="K211" s="349"/>
      <c r="L211" s="26"/>
    </row>
    <row r="212" spans="1:16">
      <c r="A212" s="39" t="s">
        <v>105</v>
      </c>
      <c r="B212" s="105">
        <f>B190</f>
        <v>1733.08</v>
      </c>
      <c r="C212" s="296">
        <f t="shared" si="16"/>
        <v>0.12413569436336513</v>
      </c>
      <c r="D212" s="105">
        <f>D190</f>
        <v>1541.7</v>
      </c>
      <c r="E212" s="12">
        <f t="shared" si="16"/>
        <v>2.5543803632009698E-2</v>
      </c>
      <c r="F212" s="105">
        <f>F190</f>
        <v>1503.3</v>
      </c>
      <c r="G212" s="14"/>
      <c r="H212" s="91"/>
      <c r="I212" s="14"/>
      <c r="J212" s="91"/>
      <c r="K212" s="349"/>
      <c r="L212" s="26"/>
    </row>
    <row r="213" spans="1:16" s="4" customFormat="1">
      <c r="A213" s="39" t="s">
        <v>126</v>
      </c>
      <c r="B213" s="58">
        <f>B191+B192+B193+B194+B195+B196+B197+B198+B199+B200</f>
        <v>2679.07</v>
      </c>
      <c r="C213" s="296">
        <f t="shared" si="16"/>
        <v>-0.27188500486484435</v>
      </c>
      <c r="D213" s="58">
        <f>D191+D192+D193+D194+D195+D196+D197+D198+D199+D200</f>
        <v>3679.4600000000005</v>
      </c>
      <c r="E213" s="12">
        <f t="shared" si="16"/>
        <v>0.27051421941685905</v>
      </c>
      <c r="F213" s="58">
        <f>F191+F192+F193+F194+F195+F196+F197+F198+F199+F200</f>
        <v>2896.04</v>
      </c>
      <c r="G213" s="14"/>
      <c r="H213" s="30"/>
      <c r="I213" s="14"/>
      <c r="J213" s="30"/>
      <c r="K213" s="349"/>
      <c r="L213" s="26"/>
      <c r="M213" s="8"/>
      <c r="N213" s="8"/>
      <c r="O213" s="8"/>
      <c r="P213" s="8"/>
    </row>
    <row r="214" spans="1:16" s="4" customFormat="1">
      <c r="A214" s="39" t="s">
        <v>127</v>
      </c>
      <c r="B214" s="58">
        <f>B201+B202+B203+B204+B205+B206</f>
        <v>2530.25</v>
      </c>
      <c r="C214" s="296">
        <f t="shared" si="16"/>
        <v>-0.1073129599706466</v>
      </c>
      <c r="D214" s="58">
        <f>D201+D202+D203+D204+D205+D206</f>
        <v>2834.42</v>
      </c>
      <c r="E214" s="12">
        <f t="shared" si="16"/>
        <v>0.11233551921575091</v>
      </c>
      <c r="F214" s="58">
        <f>F201+F202+F203+F204+F205+F206</f>
        <v>2548.17</v>
      </c>
      <c r="G214" s="14"/>
      <c r="H214" s="30"/>
      <c r="I214" s="14"/>
      <c r="J214" s="30"/>
      <c r="K214" s="349"/>
      <c r="L214" s="26"/>
      <c r="M214" s="8"/>
      <c r="N214" s="8"/>
      <c r="O214" s="8"/>
      <c r="P214" s="8"/>
    </row>
    <row r="215" spans="1:16">
      <c r="A215" s="39" t="s">
        <v>128</v>
      </c>
      <c r="B215" s="58">
        <f>B207+B208+B209+B210</f>
        <v>1316.02</v>
      </c>
      <c r="C215" s="296">
        <f t="shared" si="16"/>
        <v>-6.6573041677305822E-2</v>
      </c>
      <c r="D215" s="303">
        <f>D207+D208+D209+D210</f>
        <v>1409.8799999999999</v>
      </c>
      <c r="E215" s="12">
        <f t="shared" si="16"/>
        <v>-4.0760925030106532E-2</v>
      </c>
      <c r="F215" s="303">
        <f>F207+F208+F209+F210</f>
        <v>1469.7900000000002</v>
      </c>
      <c r="G215" s="14"/>
      <c r="H215" s="30"/>
      <c r="I215" s="14"/>
      <c r="J215" s="30"/>
      <c r="K215" s="349"/>
      <c r="L215" s="26"/>
    </row>
    <row r="216" spans="1:16" s="4" customFormat="1">
      <c r="A216" s="106" t="s">
        <v>133</v>
      </c>
      <c r="B216" s="107">
        <f>SUM(B211:B215)</f>
        <v>13134.58</v>
      </c>
      <c r="C216" s="322">
        <f t="shared" si="16"/>
        <v>-8.8094233044328174E-2</v>
      </c>
      <c r="D216" s="107">
        <f>SUM(D211:D215)</f>
        <v>14403.439999999999</v>
      </c>
      <c r="E216" s="306">
        <f t="shared" si="16"/>
        <v>6.9323101959363198E-2</v>
      </c>
      <c r="F216" s="107">
        <f>SUM(F211:F215)</f>
        <v>13469.680000000002</v>
      </c>
      <c r="G216" s="7">
        <f>(F216-H216)/H216</f>
        <v>2.0224712292826012E-2</v>
      </c>
      <c r="H216" s="107">
        <v>13202.66</v>
      </c>
      <c r="I216" s="7">
        <v>-1.1332933952373831E-2</v>
      </c>
      <c r="J216" s="107">
        <v>13354</v>
      </c>
      <c r="K216" s="349"/>
      <c r="L216" s="26"/>
      <c r="M216" s="8"/>
      <c r="N216" s="8"/>
      <c r="O216" s="8"/>
      <c r="P216" s="8"/>
    </row>
    <row r="217" spans="1:16" s="16" customFormat="1">
      <c r="B217" s="108"/>
      <c r="C217" s="108"/>
      <c r="D217" s="304"/>
      <c r="E217" s="305"/>
      <c r="F217" s="304"/>
      <c r="G217" s="108"/>
      <c r="H217" s="108"/>
      <c r="I217" s="108"/>
      <c r="J217" s="108"/>
      <c r="K217" s="20"/>
    </row>
    <row r="218" spans="1:16" s="16" customFormat="1">
      <c r="B218" s="108"/>
      <c r="C218" s="108"/>
      <c r="D218" s="108"/>
      <c r="E218" s="108"/>
      <c r="F218" s="108"/>
      <c r="G218" s="108"/>
      <c r="H218" s="108"/>
      <c r="I218" s="108"/>
      <c r="J218" s="108"/>
      <c r="K218" s="20"/>
    </row>
    <row r="219" spans="1:16" s="16" customFormat="1">
      <c r="B219" s="108"/>
      <c r="C219" s="108"/>
      <c r="D219" s="108"/>
      <c r="E219" s="108"/>
      <c r="F219" s="108"/>
      <c r="G219" s="108"/>
      <c r="H219" s="108"/>
      <c r="I219" s="108"/>
      <c r="J219" s="108"/>
      <c r="K219" s="20"/>
    </row>
    <row r="220" spans="1:16" s="16" customFormat="1">
      <c r="B220" s="108"/>
      <c r="C220" s="108"/>
      <c r="D220" s="108"/>
      <c r="E220" s="108"/>
      <c r="F220" s="108"/>
      <c r="G220" s="108"/>
      <c r="H220" s="108"/>
      <c r="I220" s="108"/>
      <c r="J220" s="108"/>
      <c r="K220" s="20"/>
    </row>
    <row r="221" spans="1:16" s="16" customFormat="1">
      <c r="B221" s="108"/>
      <c r="C221" s="108"/>
      <c r="D221" s="108"/>
      <c r="E221" s="108"/>
      <c r="F221" s="108"/>
      <c r="G221" s="108"/>
      <c r="H221" s="108"/>
      <c r="I221" s="108"/>
      <c r="J221" s="108"/>
      <c r="K221" s="20"/>
    </row>
    <row r="222" spans="1:16" s="16" customFormat="1">
      <c r="B222" s="108"/>
      <c r="C222" s="108"/>
      <c r="D222" s="108"/>
      <c r="E222" s="108"/>
      <c r="F222" s="108"/>
      <c r="G222" s="108"/>
      <c r="H222" s="108"/>
      <c r="I222" s="108"/>
      <c r="J222" s="108"/>
      <c r="K222" s="20"/>
    </row>
    <row r="223" spans="1:16" s="16" customFormat="1">
      <c r="B223" s="108"/>
      <c r="C223" s="108"/>
      <c r="D223" s="108"/>
      <c r="E223" s="108"/>
      <c r="F223" s="108"/>
      <c r="G223" s="108"/>
      <c r="H223" s="108"/>
      <c r="I223" s="108"/>
      <c r="J223" s="108"/>
      <c r="K223" s="20"/>
    </row>
    <row r="224" spans="1:16" s="16" customFormat="1">
      <c r="B224" s="108"/>
      <c r="C224" s="108"/>
      <c r="D224" s="108"/>
      <c r="E224" s="108"/>
      <c r="F224" s="108"/>
      <c r="G224" s="108"/>
      <c r="H224" s="108"/>
      <c r="I224" s="108"/>
      <c r="J224" s="108"/>
      <c r="K224" s="20"/>
    </row>
    <row r="225" spans="2:11" s="16" customFormat="1">
      <c r="B225" s="108"/>
      <c r="C225" s="108"/>
      <c r="D225" s="108"/>
      <c r="E225" s="108"/>
      <c r="F225" s="108"/>
      <c r="G225" s="108"/>
      <c r="H225" s="108"/>
      <c r="I225" s="108"/>
      <c r="J225" s="108"/>
      <c r="K225" s="20"/>
    </row>
    <row r="226" spans="2:11" s="16" customFormat="1">
      <c r="B226" s="108"/>
      <c r="C226" s="108"/>
      <c r="D226" s="108"/>
      <c r="E226" s="108"/>
      <c r="F226" s="108"/>
      <c r="G226" s="108"/>
      <c r="H226" s="108"/>
      <c r="I226" s="108"/>
      <c r="J226" s="108"/>
      <c r="K226" s="20"/>
    </row>
    <row r="227" spans="2:11" s="16" customFormat="1">
      <c r="B227" s="108"/>
      <c r="C227" s="108"/>
      <c r="D227" s="108"/>
      <c r="E227" s="108"/>
      <c r="F227" s="108"/>
      <c r="G227" s="108"/>
      <c r="H227" s="108"/>
      <c r="I227" s="108"/>
      <c r="J227" s="108"/>
      <c r="K227" s="20"/>
    </row>
    <row r="228" spans="2:11" s="16" customFormat="1">
      <c r="B228" s="108"/>
      <c r="C228" s="108"/>
      <c r="D228" s="108"/>
      <c r="E228" s="108"/>
      <c r="F228" s="108"/>
      <c r="G228" s="108"/>
      <c r="H228" s="108"/>
      <c r="I228" s="108"/>
      <c r="J228" s="108"/>
      <c r="K228" s="20"/>
    </row>
    <row r="229" spans="2:11" s="16" customFormat="1">
      <c r="B229" s="108"/>
      <c r="C229" s="108"/>
      <c r="D229" s="108"/>
      <c r="E229" s="108"/>
      <c r="F229" s="108"/>
      <c r="G229" s="108"/>
      <c r="H229" s="108"/>
      <c r="I229" s="108"/>
      <c r="J229" s="108"/>
      <c r="K229" s="20"/>
    </row>
    <row r="230" spans="2:11" s="16" customFormat="1">
      <c r="B230" s="108"/>
      <c r="C230" s="108"/>
      <c r="D230" s="108"/>
      <c r="E230" s="108"/>
      <c r="F230" s="108"/>
      <c r="G230" s="108"/>
      <c r="H230" s="108"/>
      <c r="I230" s="108"/>
      <c r="J230" s="108"/>
      <c r="K230" s="20"/>
    </row>
    <row r="231" spans="2:11" s="16" customFormat="1">
      <c r="B231" s="108"/>
      <c r="C231" s="108"/>
      <c r="D231" s="108"/>
      <c r="E231" s="108"/>
      <c r="F231" s="108"/>
      <c r="G231" s="108"/>
      <c r="H231" s="108"/>
      <c r="I231" s="108"/>
      <c r="J231" s="108"/>
      <c r="K231" s="20"/>
    </row>
    <row r="232" spans="2:11" s="16" customFormat="1">
      <c r="B232" s="108"/>
      <c r="C232" s="108"/>
      <c r="D232" s="108"/>
      <c r="E232" s="108"/>
      <c r="F232" s="108"/>
      <c r="G232" s="108"/>
      <c r="H232" s="108"/>
      <c r="I232" s="108"/>
      <c r="J232" s="108"/>
      <c r="K232" s="20"/>
    </row>
    <row r="233" spans="2:11" s="16" customFormat="1">
      <c r="B233" s="108"/>
      <c r="C233" s="108"/>
      <c r="D233" s="108"/>
      <c r="E233" s="108"/>
      <c r="F233" s="108"/>
      <c r="G233" s="108"/>
      <c r="H233" s="108"/>
      <c r="I233" s="108"/>
      <c r="J233" s="108"/>
      <c r="K233" s="20"/>
    </row>
    <row r="234" spans="2:11" s="16" customFormat="1">
      <c r="B234" s="108"/>
      <c r="C234" s="108"/>
      <c r="D234" s="108"/>
      <c r="E234" s="108"/>
      <c r="F234" s="108"/>
      <c r="G234" s="108"/>
      <c r="H234" s="108"/>
      <c r="I234" s="108"/>
      <c r="J234" s="108"/>
      <c r="K234" s="20"/>
    </row>
    <row r="235" spans="2:11" s="16" customFormat="1">
      <c r="B235" s="108"/>
      <c r="C235" s="108"/>
      <c r="D235" s="108"/>
      <c r="E235" s="108"/>
      <c r="F235" s="108"/>
      <c r="G235" s="108"/>
      <c r="H235" s="108"/>
      <c r="I235" s="108"/>
      <c r="J235" s="108"/>
      <c r="K235" s="20"/>
    </row>
    <row r="236" spans="2:11" s="16" customFormat="1">
      <c r="B236" s="108"/>
      <c r="C236" s="108"/>
      <c r="D236" s="108"/>
      <c r="E236" s="108"/>
      <c r="F236" s="108"/>
      <c r="G236" s="108"/>
      <c r="H236" s="108"/>
      <c r="I236" s="108"/>
      <c r="J236" s="108"/>
      <c r="K236" s="20"/>
    </row>
    <row r="237" spans="2:11" s="16" customFormat="1">
      <c r="B237" s="108"/>
      <c r="C237" s="108"/>
      <c r="D237" s="108"/>
      <c r="E237" s="108"/>
      <c r="F237" s="108"/>
      <c r="G237" s="108"/>
      <c r="H237" s="108"/>
      <c r="I237" s="108"/>
      <c r="J237" s="108"/>
      <c r="K237" s="20"/>
    </row>
    <row r="238" spans="2:11" s="16" customFormat="1">
      <c r="B238" s="108"/>
      <c r="C238" s="108"/>
      <c r="D238" s="108"/>
      <c r="E238" s="108"/>
      <c r="F238" s="108"/>
      <c r="G238" s="108"/>
      <c r="H238" s="108"/>
      <c r="I238" s="108"/>
      <c r="J238" s="108"/>
      <c r="K238" s="20"/>
    </row>
    <row r="239" spans="2:11" s="16" customFormat="1">
      <c r="B239" s="108"/>
      <c r="C239" s="108"/>
      <c r="D239" s="108"/>
      <c r="E239" s="108"/>
      <c r="F239" s="108"/>
      <c r="G239" s="108"/>
      <c r="H239" s="108"/>
      <c r="I239" s="108"/>
      <c r="J239" s="108"/>
      <c r="K239" s="20"/>
    </row>
    <row r="240" spans="2:11" s="16" customFormat="1">
      <c r="B240" s="108"/>
      <c r="C240" s="108"/>
      <c r="D240" s="108"/>
      <c r="E240" s="108"/>
      <c r="F240" s="108"/>
      <c r="G240" s="108"/>
      <c r="H240" s="108"/>
      <c r="I240" s="108"/>
      <c r="J240" s="108"/>
      <c r="K240" s="20"/>
    </row>
    <row r="241" spans="2:11" s="16" customFormat="1">
      <c r="B241" s="108"/>
      <c r="C241" s="108"/>
      <c r="D241" s="108"/>
      <c r="E241" s="108"/>
      <c r="F241" s="108"/>
      <c r="G241" s="108"/>
      <c r="H241" s="108"/>
      <c r="I241" s="108"/>
      <c r="J241" s="108"/>
      <c r="K241" s="20"/>
    </row>
    <row r="242" spans="2:11" s="16" customFormat="1">
      <c r="B242" s="108"/>
      <c r="C242" s="108"/>
      <c r="D242" s="108"/>
      <c r="E242" s="108"/>
      <c r="F242" s="108"/>
      <c r="G242" s="108"/>
      <c r="H242" s="108"/>
      <c r="I242" s="108"/>
      <c r="J242" s="108"/>
      <c r="K242" s="20"/>
    </row>
    <row r="243" spans="2:11" s="16" customFormat="1">
      <c r="B243" s="108"/>
      <c r="C243" s="108"/>
      <c r="D243" s="108"/>
      <c r="E243" s="108"/>
      <c r="F243" s="108"/>
      <c r="G243" s="108"/>
      <c r="H243" s="108"/>
      <c r="I243" s="108"/>
      <c r="J243" s="108"/>
      <c r="K243" s="20"/>
    </row>
    <row r="244" spans="2:11" s="16" customFormat="1">
      <c r="B244" s="108"/>
      <c r="C244" s="108"/>
      <c r="D244" s="108"/>
      <c r="E244" s="108"/>
      <c r="F244" s="108"/>
      <c r="G244" s="108"/>
      <c r="H244" s="108"/>
      <c r="I244" s="108"/>
      <c r="J244" s="108"/>
      <c r="K244" s="20"/>
    </row>
    <row r="245" spans="2:11" s="16" customFormat="1">
      <c r="B245" s="108"/>
      <c r="C245" s="108"/>
      <c r="D245" s="108"/>
      <c r="E245" s="108"/>
      <c r="F245" s="108"/>
      <c r="G245" s="108"/>
      <c r="H245" s="108"/>
      <c r="I245" s="108"/>
      <c r="J245" s="108"/>
      <c r="K245" s="20"/>
    </row>
    <row r="246" spans="2:11" s="16" customFormat="1">
      <c r="B246" s="108"/>
      <c r="C246" s="108"/>
      <c r="D246" s="108"/>
      <c r="E246" s="108"/>
      <c r="F246" s="108"/>
      <c r="G246" s="108"/>
      <c r="H246" s="108"/>
      <c r="I246" s="108"/>
      <c r="J246" s="108"/>
      <c r="K246" s="20"/>
    </row>
    <row r="247" spans="2:11" s="16" customFormat="1">
      <c r="B247" s="108"/>
      <c r="C247" s="108"/>
      <c r="D247" s="108"/>
      <c r="E247" s="108"/>
      <c r="F247" s="108"/>
      <c r="G247" s="108"/>
      <c r="H247" s="108"/>
      <c r="I247" s="108"/>
      <c r="J247" s="108"/>
      <c r="K247" s="20"/>
    </row>
    <row r="248" spans="2:11" s="16" customFormat="1">
      <c r="B248" s="108"/>
      <c r="C248" s="108"/>
      <c r="D248" s="108"/>
      <c r="E248" s="108"/>
      <c r="F248" s="108"/>
      <c r="G248" s="108"/>
      <c r="H248" s="108"/>
      <c r="I248" s="108"/>
      <c r="J248" s="108"/>
      <c r="K248" s="20"/>
    </row>
    <row r="249" spans="2:11" s="16" customFormat="1">
      <c r="B249" s="108"/>
      <c r="C249" s="108"/>
      <c r="D249" s="108"/>
      <c r="E249" s="108"/>
      <c r="F249" s="108"/>
      <c r="G249" s="108"/>
      <c r="H249" s="108"/>
      <c r="I249" s="108"/>
      <c r="J249" s="108"/>
      <c r="K249" s="20"/>
    </row>
    <row r="250" spans="2:11" s="16" customFormat="1">
      <c r="B250" s="108"/>
      <c r="C250" s="108"/>
      <c r="D250" s="108"/>
      <c r="E250" s="108"/>
      <c r="F250" s="108"/>
      <c r="G250" s="108"/>
      <c r="H250" s="108"/>
      <c r="I250" s="108"/>
      <c r="J250" s="108"/>
      <c r="K250" s="20"/>
    </row>
    <row r="251" spans="2:11" s="16" customFormat="1">
      <c r="B251" s="108"/>
      <c r="C251" s="108"/>
      <c r="D251" s="108"/>
      <c r="E251" s="108"/>
      <c r="F251" s="108"/>
      <c r="G251" s="108"/>
      <c r="H251" s="108"/>
      <c r="I251" s="108"/>
      <c r="J251" s="108"/>
      <c r="K251" s="20"/>
    </row>
    <row r="252" spans="2:11" s="16" customFormat="1">
      <c r="B252" s="108"/>
      <c r="C252" s="108"/>
      <c r="D252" s="108"/>
      <c r="E252" s="108"/>
      <c r="F252" s="108"/>
      <c r="G252" s="108"/>
      <c r="H252" s="108"/>
      <c r="I252" s="108"/>
      <c r="J252" s="108"/>
      <c r="K252" s="20"/>
    </row>
    <row r="253" spans="2:11" s="16" customFormat="1">
      <c r="B253" s="108"/>
      <c r="C253" s="108"/>
      <c r="D253" s="108"/>
      <c r="E253" s="108"/>
      <c r="F253" s="108"/>
      <c r="G253" s="108"/>
      <c r="H253" s="108"/>
      <c r="I253" s="108"/>
      <c r="J253" s="108"/>
      <c r="K253" s="20"/>
    </row>
    <row r="254" spans="2:11" s="16" customFormat="1">
      <c r="B254" s="108"/>
      <c r="C254" s="108"/>
      <c r="D254" s="108"/>
      <c r="E254" s="108"/>
      <c r="F254" s="108"/>
      <c r="G254" s="108"/>
      <c r="H254" s="108"/>
      <c r="I254" s="108"/>
      <c r="J254" s="108"/>
      <c r="K254" s="20"/>
    </row>
    <row r="255" spans="2:11" s="16" customFormat="1">
      <c r="B255" s="108"/>
      <c r="C255" s="108"/>
      <c r="D255" s="108"/>
      <c r="E255" s="108"/>
      <c r="F255" s="108"/>
      <c r="G255" s="108"/>
      <c r="H255" s="108"/>
      <c r="I255" s="108"/>
      <c r="J255" s="108"/>
      <c r="K255" s="20"/>
    </row>
    <row r="256" spans="2:11" s="16" customFormat="1">
      <c r="B256" s="108"/>
      <c r="C256" s="108"/>
      <c r="D256" s="108"/>
      <c r="E256" s="108"/>
      <c r="F256" s="108"/>
      <c r="G256" s="108"/>
      <c r="H256" s="108"/>
      <c r="I256" s="108"/>
      <c r="J256" s="108"/>
      <c r="K256" s="20"/>
    </row>
    <row r="257" spans="2:11" s="16" customFormat="1">
      <c r="B257" s="108"/>
      <c r="C257" s="108"/>
      <c r="D257" s="108"/>
      <c r="E257" s="108"/>
      <c r="F257" s="108"/>
      <c r="G257" s="108"/>
      <c r="H257" s="108"/>
      <c r="I257" s="108"/>
      <c r="J257" s="108"/>
      <c r="K257" s="20"/>
    </row>
    <row r="258" spans="2:11" s="16" customFormat="1">
      <c r="B258" s="108"/>
      <c r="C258" s="108"/>
      <c r="D258" s="108"/>
      <c r="E258" s="108"/>
      <c r="F258" s="108"/>
      <c r="G258" s="108"/>
      <c r="H258" s="108"/>
      <c r="I258" s="108"/>
      <c r="J258" s="108"/>
      <c r="K258" s="20"/>
    </row>
    <row r="259" spans="2:11" s="16" customFormat="1">
      <c r="B259" s="108"/>
      <c r="C259" s="108"/>
      <c r="D259" s="108"/>
      <c r="E259" s="108"/>
      <c r="F259" s="108"/>
      <c r="G259" s="108"/>
      <c r="H259" s="108"/>
      <c r="I259" s="108"/>
      <c r="J259" s="108"/>
      <c r="K259" s="20"/>
    </row>
    <row r="260" spans="2:11" s="16" customFormat="1">
      <c r="B260" s="108"/>
      <c r="C260" s="108"/>
      <c r="D260" s="108"/>
      <c r="E260" s="108"/>
      <c r="F260" s="108"/>
      <c r="G260" s="108"/>
      <c r="H260" s="108"/>
      <c r="I260" s="108"/>
      <c r="J260" s="108"/>
      <c r="K260" s="20"/>
    </row>
    <row r="261" spans="2:11" s="16" customFormat="1">
      <c r="B261" s="108"/>
      <c r="C261" s="108"/>
      <c r="D261" s="108"/>
      <c r="E261" s="108"/>
      <c r="F261" s="108"/>
      <c r="G261" s="108"/>
      <c r="H261" s="108"/>
      <c r="I261" s="108"/>
      <c r="J261" s="108"/>
      <c r="K261" s="20"/>
    </row>
    <row r="262" spans="2:11" s="16" customFormat="1">
      <c r="B262" s="108"/>
      <c r="C262" s="108"/>
      <c r="D262" s="108"/>
      <c r="E262" s="108"/>
      <c r="F262" s="108"/>
      <c r="G262" s="108"/>
      <c r="H262" s="108"/>
      <c r="I262" s="108"/>
      <c r="J262" s="108"/>
      <c r="K262" s="20"/>
    </row>
    <row r="263" spans="2:11" s="16" customFormat="1">
      <c r="B263" s="108"/>
      <c r="C263" s="108"/>
      <c r="D263" s="108"/>
      <c r="E263" s="108"/>
      <c r="F263" s="108"/>
      <c r="G263" s="108"/>
      <c r="H263" s="108"/>
      <c r="I263" s="108"/>
      <c r="J263" s="108"/>
      <c r="K263" s="20"/>
    </row>
    <row r="264" spans="2:11" s="16" customFormat="1">
      <c r="B264" s="108"/>
      <c r="C264" s="108"/>
      <c r="D264" s="108"/>
      <c r="E264" s="108"/>
      <c r="F264" s="108"/>
      <c r="G264" s="108"/>
      <c r="H264" s="108"/>
      <c r="I264" s="108"/>
      <c r="J264" s="108"/>
      <c r="K264" s="20"/>
    </row>
    <row r="265" spans="2:11" s="16" customFormat="1">
      <c r="B265" s="108"/>
      <c r="C265" s="108"/>
      <c r="D265" s="108"/>
      <c r="E265" s="108"/>
      <c r="F265" s="108"/>
      <c r="G265" s="108"/>
      <c r="H265" s="108"/>
      <c r="I265" s="108"/>
      <c r="J265" s="108"/>
      <c r="K265" s="20"/>
    </row>
    <row r="266" spans="2:11" s="16" customFormat="1">
      <c r="B266" s="108"/>
      <c r="C266" s="108"/>
      <c r="D266" s="108"/>
      <c r="E266" s="108"/>
      <c r="F266" s="108"/>
      <c r="G266" s="108"/>
      <c r="H266" s="108"/>
      <c r="I266" s="108"/>
      <c r="J266" s="108"/>
      <c r="K266" s="20"/>
    </row>
    <row r="267" spans="2:11" s="16" customFormat="1">
      <c r="B267" s="108"/>
      <c r="C267" s="108"/>
      <c r="D267" s="108"/>
      <c r="E267" s="108"/>
      <c r="F267" s="108"/>
      <c r="G267" s="108"/>
      <c r="H267" s="108"/>
      <c r="I267" s="108"/>
      <c r="J267" s="108"/>
      <c r="K267" s="20"/>
    </row>
    <row r="268" spans="2:11" s="16" customFormat="1">
      <c r="B268" s="108"/>
      <c r="C268" s="108"/>
      <c r="D268" s="108"/>
      <c r="E268" s="108"/>
      <c r="F268" s="108"/>
      <c r="G268" s="108"/>
      <c r="H268" s="108"/>
      <c r="I268" s="108"/>
      <c r="J268" s="108"/>
      <c r="K268" s="20"/>
    </row>
    <row r="269" spans="2:11" s="16" customFormat="1">
      <c r="B269" s="108"/>
      <c r="C269" s="108"/>
      <c r="D269" s="108"/>
      <c r="E269" s="108"/>
      <c r="F269" s="108"/>
      <c r="G269" s="108"/>
      <c r="H269" s="108"/>
      <c r="I269" s="108"/>
      <c r="J269" s="108"/>
      <c r="K269" s="20"/>
    </row>
    <row r="270" spans="2:11" s="16" customFormat="1">
      <c r="B270" s="108"/>
      <c r="C270" s="108"/>
      <c r="D270" s="108"/>
      <c r="E270" s="108"/>
      <c r="F270" s="108"/>
      <c r="G270" s="108"/>
      <c r="H270" s="108"/>
      <c r="I270" s="108"/>
      <c r="J270" s="108"/>
      <c r="K270" s="20"/>
    </row>
    <row r="271" spans="2:11" s="16" customFormat="1">
      <c r="B271" s="108"/>
      <c r="C271" s="108"/>
      <c r="D271" s="108"/>
      <c r="E271" s="108"/>
      <c r="F271" s="108"/>
      <c r="G271" s="108"/>
      <c r="H271" s="108"/>
      <c r="I271" s="108"/>
      <c r="J271" s="108"/>
      <c r="K271" s="20"/>
    </row>
    <row r="272" spans="2:11" s="16" customFormat="1">
      <c r="B272" s="108"/>
      <c r="C272" s="108"/>
      <c r="D272" s="108"/>
      <c r="E272" s="108"/>
      <c r="F272" s="108"/>
      <c r="G272" s="108"/>
      <c r="H272" s="108"/>
      <c r="I272" s="108"/>
      <c r="J272" s="108"/>
      <c r="K272" s="20"/>
    </row>
    <row r="273" spans="2:11" s="16" customFormat="1">
      <c r="B273" s="108"/>
      <c r="C273" s="108"/>
      <c r="D273" s="108"/>
      <c r="E273" s="108"/>
      <c r="F273" s="108"/>
      <c r="G273" s="108"/>
      <c r="H273" s="108"/>
      <c r="I273" s="108"/>
      <c r="J273" s="108"/>
      <c r="K273" s="20"/>
    </row>
    <row r="274" spans="2:11" s="16" customFormat="1">
      <c r="B274" s="108"/>
      <c r="C274" s="108"/>
      <c r="D274" s="108"/>
      <c r="E274" s="108"/>
      <c r="F274" s="108"/>
      <c r="G274" s="108"/>
      <c r="H274" s="108"/>
      <c r="I274" s="108"/>
      <c r="J274" s="108"/>
      <c r="K274" s="20"/>
    </row>
    <row r="275" spans="2:11" s="16" customFormat="1">
      <c r="B275" s="108"/>
      <c r="C275" s="108"/>
      <c r="D275" s="108"/>
      <c r="E275" s="108"/>
      <c r="F275" s="108"/>
      <c r="G275" s="108"/>
      <c r="H275" s="108"/>
      <c r="I275" s="108"/>
      <c r="J275" s="108"/>
      <c r="K275" s="20"/>
    </row>
    <row r="276" spans="2:11" s="16" customFormat="1">
      <c r="B276" s="108"/>
      <c r="C276" s="108"/>
      <c r="D276" s="108"/>
      <c r="E276" s="108"/>
      <c r="F276" s="108"/>
      <c r="G276" s="108"/>
      <c r="H276" s="108"/>
      <c r="I276" s="108"/>
      <c r="J276" s="108"/>
      <c r="K276" s="20"/>
    </row>
    <row r="277" spans="2:11" s="16" customFormat="1">
      <c r="B277" s="108"/>
      <c r="C277" s="108"/>
      <c r="D277" s="108"/>
      <c r="E277" s="108"/>
      <c r="F277" s="108"/>
      <c r="G277" s="108"/>
      <c r="H277" s="108"/>
      <c r="I277" s="108"/>
      <c r="J277" s="108"/>
      <c r="K277" s="20"/>
    </row>
    <row r="278" spans="2:11" s="16" customFormat="1">
      <c r="B278" s="108"/>
      <c r="C278" s="108"/>
      <c r="D278" s="108"/>
      <c r="E278" s="108"/>
      <c r="F278" s="108"/>
      <c r="G278" s="108"/>
      <c r="H278" s="108"/>
      <c r="I278" s="108"/>
      <c r="J278" s="108"/>
      <c r="K278" s="20"/>
    </row>
    <row r="279" spans="2:11" s="16" customFormat="1">
      <c r="B279" s="108"/>
      <c r="C279" s="108"/>
      <c r="D279" s="108"/>
      <c r="E279" s="108"/>
      <c r="F279" s="108"/>
      <c r="G279" s="108"/>
      <c r="H279" s="108"/>
      <c r="I279" s="108"/>
      <c r="J279" s="108"/>
      <c r="K279" s="20"/>
    </row>
    <row r="280" spans="2:11" s="16" customFormat="1">
      <c r="B280" s="108"/>
      <c r="C280" s="108"/>
      <c r="D280" s="108"/>
      <c r="E280" s="108"/>
      <c r="F280" s="108"/>
      <c r="G280" s="108"/>
      <c r="H280" s="108"/>
      <c r="I280" s="108"/>
      <c r="J280" s="108"/>
      <c r="K280" s="20"/>
    </row>
    <row r="281" spans="2:11" s="16" customFormat="1">
      <c r="B281" s="108"/>
      <c r="C281" s="108"/>
      <c r="D281" s="108"/>
      <c r="E281" s="108"/>
      <c r="F281" s="108"/>
      <c r="G281" s="108"/>
      <c r="H281" s="108"/>
      <c r="I281" s="108"/>
      <c r="J281" s="108"/>
      <c r="K281" s="20"/>
    </row>
    <row r="282" spans="2:11" s="16" customFormat="1">
      <c r="B282" s="108"/>
      <c r="C282" s="108"/>
      <c r="D282" s="108"/>
      <c r="E282" s="108"/>
      <c r="F282" s="108"/>
      <c r="G282" s="108"/>
      <c r="H282" s="108"/>
      <c r="I282" s="108"/>
      <c r="J282" s="108"/>
      <c r="K282" s="20"/>
    </row>
    <row r="283" spans="2:11" s="16" customFormat="1">
      <c r="B283" s="108"/>
      <c r="C283" s="108"/>
      <c r="D283" s="108"/>
      <c r="E283" s="108"/>
      <c r="F283" s="108"/>
      <c r="G283" s="108"/>
      <c r="H283" s="108"/>
      <c r="I283" s="108"/>
      <c r="J283" s="108"/>
      <c r="K283" s="20"/>
    </row>
    <row r="284" spans="2:11" s="16" customFormat="1">
      <c r="B284" s="108"/>
      <c r="C284" s="108"/>
      <c r="D284" s="108"/>
      <c r="E284" s="108"/>
      <c r="F284" s="108"/>
      <c r="G284" s="108"/>
      <c r="H284" s="108"/>
      <c r="I284" s="108"/>
      <c r="J284" s="108"/>
      <c r="K284" s="20"/>
    </row>
    <row r="285" spans="2:11" s="16" customFormat="1">
      <c r="B285" s="108"/>
      <c r="C285" s="108"/>
      <c r="D285" s="108"/>
      <c r="E285" s="108"/>
      <c r="F285" s="108"/>
      <c r="G285" s="108"/>
      <c r="H285" s="108"/>
      <c r="I285" s="108"/>
      <c r="J285" s="108"/>
      <c r="K285" s="20"/>
    </row>
    <row r="286" spans="2:11" s="16" customFormat="1">
      <c r="B286" s="108"/>
      <c r="C286" s="108"/>
      <c r="D286" s="108"/>
      <c r="E286" s="108"/>
      <c r="F286" s="108"/>
      <c r="G286" s="108"/>
      <c r="H286" s="108"/>
      <c r="I286" s="108"/>
      <c r="J286" s="108"/>
      <c r="K286" s="20"/>
    </row>
    <row r="287" spans="2:11" s="16" customFormat="1">
      <c r="B287" s="108"/>
      <c r="C287" s="108"/>
      <c r="D287" s="108"/>
      <c r="E287" s="108"/>
      <c r="F287" s="108"/>
      <c r="G287" s="108"/>
      <c r="H287" s="108"/>
      <c r="I287" s="108"/>
      <c r="J287" s="108"/>
      <c r="K287" s="20"/>
    </row>
    <row r="288" spans="2:11" s="16" customFormat="1">
      <c r="B288" s="108"/>
      <c r="C288" s="108"/>
      <c r="D288" s="108"/>
      <c r="E288" s="108"/>
      <c r="F288" s="108"/>
      <c r="G288" s="108"/>
      <c r="H288" s="108"/>
      <c r="I288" s="108"/>
      <c r="J288" s="108"/>
      <c r="K288" s="20"/>
    </row>
    <row r="289" spans="2:11" s="16" customFormat="1">
      <c r="B289" s="108"/>
      <c r="C289" s="108"/>
      <c r="D289" s="108"/>
      <c r="E289" s="108"/>
      <c r="F289" s="108"/>
      <c r="G289" s="108"/>
      <c r="H289" s="108"/>
      <c r="I289" s="108"/>
      <c r="J289" s="108"/>
      <c r="K289" s="20"/>
    </row>
    <row r="290" spans="2:11" s="16" customFormat="1">
      <c r="B290" s="108"/>
      <c r="C290" s="108"/>
      <c r="D290" s="108"/>
      <c r="E290" s="108"/>
      <c r="F290" s="108"/>
      <c r="G290" s="108"/>
      <c r="H290" s="108"/>
      <c r="I290" s="108"/>
      <c r="J290" s="108"/>
      <c r="K290" s="20"/>
    </row>
    <row r="291" spans="2:11" s="16" customFormat="1">
      <c r="B291" s="108"/>
      <c r="C291" s="108"/>
      <c r="D291" s="108"/>
      <c r="E291" s="108"/>
      <c r="F291" s="108"/>
      <c r="G291" s="108"/>
      <c r="H291" s="108"/>
      <c r="I291" s="108"/>
      <c r="J291" s="108"/>
      <c r="K291" s="20"/>
    </row>
    <row r="292" spans="2:11" s="16" customFormat="1">
      <c r="B292" s="108"/>
      <c r="C292" s="108"/>
      <c r="D292" s="108"/>
      <c r="E292" s="108"/>
      <c r="F292" s="108"/>
      <c r="G292" s="108"/>
      <c r="H292" s="108"/>
      <c r="I292" s="108"/>
      <c r="J292" s="108"/>
      <c r="K292" s="20"/>
    </row>
    <row r="293" spans="2:11" s="16" customFormat="1">
      <c r="B293" s="108"/>
      <c r="C293" s="108"/>
      <c r="D293" s="108"/>
      <c r="E293" s="108"/>
      <c r="F293" s="108"/>
      <c r="G293" s="108"/>
      <c r="H293" s="108"/>
      <c r="I293" s="108"/>
      <c r="J293" s="108"/>
      <c r="K293" s="20"/>
    </row>
    <row r="294" spans="2:11" s="16" customFormat="1">
      <c r="B294" s="108"/>
      <c r="C294" s="108"/>
      <c r="D294" s="108"/>
      <c r="E294" s="108"/>
      <c r="F294" s="108"/>
      <c r="G294" s="108"/>
      <c r="H294" s="108"/>
      <c r="I294" s="108"/>
      <c r="J294" s="108"/>
      <c r="K294" s="20"/>
    </row>
    <row r="295" spans="2:11" s="16" customFormat="1">
      <c r="B295" s="108"/>
      <c r="C295" s="108"/>
      <c r="D295" s="108"/>
      <c r="E295" s="108"/>
      <c r="F295" s="108"/>
      <c r="G295" s="108"/>
      <c r="H295" s="108"/>
      <c r="I295" s="108"/>
      <c r="J295" s="108"/>
      <c r="K295" s="20"/>
    </row>
    <row r="296" spans="2:11" s="16" customFormat="1">
      <c r="B296" s="108"/>
      <c r="C296" s="108"/>
      <c r="D296" s="108"/>
      <c r="E296" s="108"/>
      <c r="F296" s="108"/>
      <c r="G296" s="108"/>
      <c r="H296" s="108"/>
      <c r="I296" s="108"/>
      <c r="J296" s="108"/>
      <c r="K296" s="20"/>
    </row>
    <row r="297" spans="2:11" s="16" customFormat="1">
      <c r="B297" s="108"/>
      <c r="C297" s="108"/>
      <c r="D297" s="108"/>
      <c r="E297" s="108"/>
      <c r="F297" s="108"/>
      <c r="G297" s="108"/>
      <c r="H297" s="108"/>
      <c r="I297" s="108"/>
      <c r="J297" s="108"/>
      <c r="K297" s="20"/>
    </row>
    <row r="298" spans="2:11" s="16" customFormat="1">
      <c r="B298" s="108"/>
      <c r="C298" s="108"/>
      <c r="D298" s="108"/>
      <c r="E298" s="108"/>
      <c r="F298" s="108"/>
      <c r="G298" s="108"/>
      <c r="H298" s="108"/>
      <c r="I298" s="108"/>
      <c r="J298" s="108"/>
      <c r="K298" s="20"/>
    </row>
    <row r="299" spans="2:11" s="16" customFormat="1">
      <c r="B299" s="108"/>
      <c r="C299" s="108"/>
      <c r="D299" s="108"/>
      <c r="E299" s="108"/>
      <c r="F299" s="108"/>
      <c r="G299" s="108"/>
      <c r="H299" s="108"/>
      <c r="I299" s="108"/>
      <c r="J299" s="108"/>
      <c r="K299" s="20"/>
    </row>
    <row r="300" spans="2:11" s="16" customFormat="1">
      <c r="B300" s="108"/>
      <c r="C300" s="108"/>
      <c r="D300" s="108"/>
      <c r="E300" s="108"/>
      <c r="F300" s="108"/>
      <c r="G300" s="108"/>
      <c r="H300" s="108"/>
      <c r="I300" s="108"/>
      <c r="J300" s="108"/>
      <c r="K300" s="20"/>
    </row>
    <row r="301" spans="2:11" s="16" customFormat="1">
      <c r="B301" s="108"/>
      <c r="C301" s="108"/>
      <c r="D301" s="108"/>
      <c r="E301" s="108"/>
      <c r="F301" s="108"/>
      <c r="G301" s="108"/>
      <c r="H301" s="108"/>
      <c r="I301" s="108"/>
      <c r="J301" s="108"/>
      <c r="K301" s="20"/>
    </row>
    <row r="302" spans="2:11" s="16" customFormat="1">
      <c r="B302" s="108"/>
      <c r="C302" s="108"/>
      <c r="D302" s="108"/>
      <c r="E302" s="108"/>
      <c r="F302" s="108"/>
      <c r="G302" s="108"/>
      <c r="H302" s="108"/>
      <c r="I302" s="108"/>
      <c r="J302" s="108"/>
      <c r="K302" s="20"/>
    </row>
    <row r="303" spans="2:11" s="16" customFormat="1">
      <c r="B303" s="108"/>
      <c r="C303" s="108"/>
      <c r="D303" s="108"/>
      <c r="E303" s="108"/>
      <c r="F303" s="108"/>
      <c r="G303" s="108"/>
      <c r="H303" s="108"/>
      <c r="I303" s="108"/>
      <c r="J303" s="108"/>
      <c r="K303" s="20"/>
    </row>
    <row r="304" spans="2:11" s="16" customFormat="1">
      <c r="B304" s="108"/>
      <c r="C304" s="108"/>
      <c r="D304" s="108"/>
      <c r="E304" s="108"/>
      <c r="F304" s="108"/>
      <c r="G304" s="108"/>
      <c r="H304" s="108"/>
      <c r="I304" s="108"/>
      <c r="J304" s="108"/>
      <c r="K304" s="20"/>
    </row>
    <row r="305" spans="2:11" s="16" customFormat="1">
      <c r="B305" s="108"/>
      <c r="C305" s="108"/>
      <c r="D305" s="108"/>
      <c r="E305" s="108"/>
      <c r="F305" s="108"/>
      <c r="G305" s="108"/>
      <c r="H305" s="108"/>
      <c r="I305" s="108"/>
      <c r="J305" s="108"/>
      <c r="K305" s="20"/>
    </row>
    <row r="306" spans="2:11" s="16" customFormat="1">
      <c r="B306" s="108"/>
      <c r="C306" s="108"/>
      <c r="D306" s="108"/>
      <c r="E306" s="108"/>
      <c r="F306" s="108"/>
      <c r="G306" s="108"/>
      <c r="H306" s="108"/>
      <c r="I306" s="108"/>
      <c r="J306" s="108"/>
      <c r="K306" s="20"/>
    </row>
    <row r="307" spans="2:11" s="16" customFormat="1">
      <c r="B307" s="108"/>
      <c r="C307" s="108"/>
      <c r="D307" s="108"/>
      <c r="E307" s="108"/>
      <c r="F307" s="108"/>
      <c r="G307" s="108"/>
      <c r="H307" s="108"/>
      <c r="I307" s="108"/>
      <c r="J307" s="108"/>
      <c r="K307" s="20"/>
    </row>
    <row r="308" spans="2:11" s="16" customFormat="1">
      <c r="B308" s="108"/>
      <c r="C308" s="108"/>
      <c r="D308" s="108"/>
      <c r="E308" s="108"/>
      <c r="F308" s="108"/>
      <c r="G308" s="108"/>
      <c r="H308" s="108"/>
      <c r="I308" s="108"/>
      <c r="J308" s="108"/>
      <c r="K308" s="20"/>
    </row>
    <row r="309" spans="2:11" s="16" customFormat="1">
      <c r="B309" s="108"/>
      <c r="C309" s="108"/>
      <c r="D309" s="108"/>
      <c r="E309" s="108"/>
      <c r="F309" s="108"/>
      <c r="G309" s="108"/>
      <c r="H309" s="108"/>
      <c r="I309" s="108"/>
      <c r="J309" s="108"/>
      <c r="K309" s="20"/>
    </row>
    <row r="310" spans="2:11" s="16" customFormat="1">
      <c r="B310" s="108"/>
      <c r="C310" s="108"/>
      <c r="D310" s="108"/>
      <c r="E310" s="108"/>
      <c r="F310" s="108"/>
      <c r="G310" s="108"/>
      <c r="H310" s="108"/>
      <c r="I310" s="108"/>
      <c r="J310" s="108"/>
      <c r="K310" s="20"/>
    </row>
    <row r="311" spans="2:11" s="16" customFormat="1">
      <c r="B311" s="108"/>
      <c r="C311" s="108"/>
      <c r="D311" s="108"/>
      <c r="E311" s="108"/>
      <c r="F311" s="108"/>
      <c r="G311" s="108"/>
      <c r="H311" s="108"/>
      <c r="I311" s="108"/>
      <c r="J311" s="108"/>
      <c r="K311" s="20"/>
    </row>
    <row r="312" spans="2:11" s="16" customFormat="1">
      <c r="B312" s="108"/>
      <c r="C312" s="108"/>
      <c r="D312" s="108"/>
      <c r="E312" s="108"/>
      <c r="F312" s="108"/>
      <c r="G312" s="108"/>
      <c r="H312" s="108"/>
      <c r="I312" s="108"/>
      <c r="J312" s="108"/>
      <c r="K312" s="20"/>
    </row>
    <row r="313" spans="2:11" s="16" customFormat="1">
      <c r="B313" s="108"/>
      <c r="C313" s="108"/>
      <c r="D313" s="108"/>
      <c r="E313" s="108"/>
      <c r="F313" s="108"/>
      <c r="G313" s="108"/>
      <c r="H313" s="108"/>
      <c r="I313" s="108"/>
      <c r="J313" s="108"/>
      <c r="K313" s="20"/>
    </row>
    <row r="314" spans="2:11" s="16" customFormat="1">
      <c r="B314" s="108"/>
      <c r="C314" s="108"/>
      <c r="D314" s="108"/>
      <c r="E314" s="108"/>
      <c r="F314" s="108"/>
      <c r="G314" s="108"/>
      <c r="H314" s="108"/>
      <c r="I314" s="108"/>
      <c r="J314" s="108"/>
      <c r="K314" s="20"/>
    </row>
    <row r="315" spans="2:11" s="16" customFormat="1">
      <c r="B315" s="108"/>
      <c r="C315" s="108"/>
      <c r="D315" s="108"/>
      <c r="E315" s="108"/>
      <c r="F315" s="108"/>
      <c r="G315" s="108"/>
      <c r="H315" s="108"/>
      <c r="I315" s="108"/>
      <c r="J315" s="108"/>
      <c r="K315" s="20"/>
    </row>
    <row r="316" spans="2:11" s="16" customFormat="1">
      <c r="B316" s="108"/>
      <c r="C316" s="108"/>
      <c r="D316" s="108"/>
      <c r="E316" s="108"/>
      <c r="F316" s="108"/>
      <c r="G316" s="108"/>
      <c r="H316" s="108"/>
      <c r="I316" s="108"/>
      <c r="J316" s="108"/>
      <c r="K316" s="20"/>
    </row>
    <row r="317" spans="2:11" s="16" customFormat="1">
      <c r="B317" s="108"/>
      <c r="C317" s="108"/>
      <c r="D317" s="108"/>
      <c r="E317" s="108"/>
      <c r="F317" s="108"/>
      <c r="G317" s="108"/>
      <c r="H317" s="108"/>
      <c r="I317" s="108"/>
      <c r="J317" s="108"/>
      <c r="K317" s="20"/>
    </row>
    <row r="318" spans="2:11" s="16" customFormat="1">
      <c r="B318" s="108"/>
      <c r="C318" s="108"/>
      <c r="D318" s="108"/>
      <c r="E318" s="108"/>
      <c r="F318" s="108"/>
      <c r="G318" s="108"/>
      <c r="H318" s="108"/>
      <c r="I318" s="108"/>
      <c r="J318" s="108"/>
      <c r="K318" s="20"/>
    </row>
    <row r="319" spans="2:11" s="16" customFormat="1">
      <c r="B319" s="108"/>
      <c r="C319" s="108"/>
      <c r="D319" s="108"/>
      <c r="E319" s="108"/>
      <c r="F319" s="108"/>
      <c r="G319" s="108"/>
      <c r="H319" s="108"/>
      <c r="I319" s="108"/>
      <c r="J319" s="108"/>
      <c r="K319" s="20"/>
    </row>
    <row r="320" spans="2:11" s="16" customFormat="1">
      <c r="B320" s="108"/>
      <c r="C320" s="108"/>
      <c r="D320" s="108"/>
      <c r="E320" s="108"/>
      <c r="F320" s="108"/>
      <c r="G320" s="108"/>
      <c r="H320" s="108"/>
      <c r="I320" s="108"/>
      <c r="J320" s="108"/>
      <c r="K320" s="20"/>
    </row>
    <row r="321" spans="2:11" s="16" customFormat="1">
      <c r="B321" s="108"/>
      <c r="C321" s="108"/>
      <c r="D321" s="108"/>
      <c r="E321" s="108"/>
      <c r="F321" s="108"/>
      <c r="G321" s="108"/>
      <c r="H321" s="108"/>
      <c r="I321" s="108"/>
      <c r="J321" s="108"/>
      <c r="K321" s="20"/>
    </row>
    <row r="322" spans="2:11" s="16" customFormat="1">
      <c r="B322" s="108"/>
      <c r="C322" s="108"/>
      <c r="D322" s="108"/>
      <c r="E322" s="108"/>
      <c r="F322" s="108"/>
      <c r="G322" s="108"/>
      <c r="H322" s="108"/>
      <c r="I322" s="108"/>
      <c r="J322" s="108"/>
      <c r="K322" s="20"/>
    </row>
    <row r="323" spans="2:11" s="16" customFormat="1">
      <c r="B323" s="108"/>
      <c r="C323" s="108"/>
      <c r="D323" s="108"/>
      <c r="E323" s="108"/>
      <c r="F323" s="108"/>
      <c r="G323" s="108"/>
      <c r="H323" s="108"/>
      <c r="I323" s="108"/>
      <c r="J323" s="108"/>
      <c r="K323" s="20"/>
    </row>
    <row r="324" spans="2:11" s="16" customFormat="1">
      <c r="B324" s="108"/>
      <c r="C324" s="108"/>
      <c r="D324" s="108"/>
      <c r="E324" s="108"/>
      <c r="F324" s="108"/>
      <c r="G324" s="108"/>
      <c r="H324" s="108"/>
      <c r="I324" s="108"/>
      <c r="J324" s="108"/>
      <c r="K324" s="20"/>
    </row>
    <row r="325" spans="2:11" s="16" customFormat="1">
      <c r="B325" s="108"/>
      <c r="C325" s="108"/>
      <c r="D325" s="108"/>
      <c r="E325" s="108"/>
      <c r="F325" s="108"/>
      <c r="G325" s="108"/>
      <c r="H325" s="108"/>
      <c r="I325" s="108"/>
      <c r="J325" s="108"/>
      <c r="K325" s="20"/>
    </row>
    <row r="326" spans="2:11" s="16" customFormat="1">
      <c r="B326" s="108"/>
      <c r="C326" s="108"/>
      <c r="D326" s="108"/>
      <c r="E326" s="108"/>
      <c r="F326" s="108"/>
      <c r="G326" s="108"/>
      <c r="H326" s="108"/>
      <c r="I326" s="108"/>
      <c r="J326" s="108"/>
      <c r="K326" s="20"/>
    </row>
    <row r="327" spans="2:11" s="16" customFormat="1">
      <c r="B327" s="108"/>
      <c r="C327" s="108"/>
      <c r="D327" s="108"/>
      <c r="E327" s="108"/>
      <c r="F327" s="108"/>
      <c r="G327" s="108"/>
      <c r="H327" s="108"/>
      <c r="I327" s="108"/>
      <c r="J327" s="108"/>
      <c r="K327" s="20"/>
    </row>
    <row r="328" spans="2:11" s="16" customFormat="1">
      <c r="B328" s="108"/>
      <c r="C328" s="108"/>
      <c r="D328" s="108"/>
      <c r="E328" s="108"/>
      <c r="F328" s="108"/>
      <c r="G328" s="108"/>
      <c r="H328" s="108"/>
      <c r="I328" s="108"/>
      <c r="J328" s="108"/>
      <c r="K328" s="20"/>
    </row>
    <row r="329" spans="2:11" s="16" customFormat="1">
      <c r="B329" s="108"/>
      <c r="C329" s="108"/>
      <c r="D329" s="108"/>
      <c r="E329" s="108"/>
      <c r="F329" s="108"/>
      <c r="G329" s="108"/>
      <c r="H329" s="108"/>
      <c r="I329" s="108"/>
      <c r="J329" s="108"/>
      <c r="K329" s="20"/>
    </row>
    <row r="330" spans="2:11" s="16" customFormat="1">
      <c r="B330" s="108"/>
      <c r="C330" s="108"/>
      <c r="D330" s="108"/>
      <c r="E330" s="108"/>
      <c r="F330" s="108"/>
      <c r="G330" s="108"/>
      <c r="H330" s="108"/>
      <c r="I330" s="108"/>
      <c r="J330" s="108"/>
      <c r="K330" s="20"/>
    </row>
    <row r="331" spans="2:11" s="16" customFormat="1">
      <c r="B331" s="108"/>
      <c r="C331" s="108"/>
      <c r="D331" s="108"/>
      <c r="E331" s="108"/>
      <c r="F331" s="108"/>
      <c r="G331" s="108"/>
      <c r="H331" s="108"/>
      <c r="I331" s="108"/>
      <c r="J331" s="108"/>
      <c r="K331" s="20"/>
    </row>
    <row r="332" spans="2:11" s="16" customFormat="1">
      <c r="B332" s="108"/>
      <c r="C332" s="108"/>
      <c r="D332" s="108"/>
      <c r="E332" s="108"/>
      <c r="F332" s="108"/>
      <c r="G332" s="108"/>
      <c r="H332" s="108"/>
      <c r="I332" s="108"/>
      <c r="J332" s="108"/>
      <c r="K332" s="20"/>
    </row>
    <row r="333" spans="2:11" s="16" customFormat="1">
      <c r="B333" s="108"/>
      <c r="C333" s="108"/>
      <c r="D333" s="108"/>
      <c r="E333" s="108"/>
      <c r="F333" s="108"/>
      <c r="G333" s="108"/>
      <c r="H333" s="108"/>
      <c r="I333" s="108"/>
      <c r="J333" s="108"/>
      <c r="K333" s="20"/>
    </row>
    <row r="334" spans="2:11" s="16" customFormat="1">
      <c r="B334" s="108"/>
      <c r="C334" s="108"/>
      <c r="D334" s="108"/>
      <c r="E334" s="108"/>
      <c r="F334" s="108"/>
      <c r="G334" s="108"/>
      <c r="H334" s="108"/>
      <c r="I334" s="108"/>
      <c r="J334" s="108"/>
      <c r="K334" s="20"/>
    </row>
    <row r="335" spans="2:11" s="16" customFormat="1">
      <c r="B335" s="108"/>
      <c r="C335" s="108"/>
      <c r="D335" s="108"/>
      <c r="E335" s="108"/>
      <c r="F335" s="108"/>
      <c r="G335" s="108"/>
      <c r="H335" s="108"/>
      <c r="I335" s="108"/>
      <c r="J335" s="108"/>
      <c r="K335" s="20"/>
    </row>
    <row r="336" spans="2:11" s="16" customFormat="1">
      <c r="B336" s="108"/>
      <c r="C336" s="108"/>
      <c r="D336" s="108"/>
      <c r="E336" s="108"/>
      <c r="F336" s="108"/>
      <c r="G336" s="108"/>
      <c r="H336" s="108"/>
      <c r="I336" s="108"/>
      <c r="J336" s="108"/>
      <c r="K336" s="20"/>
    </row>
    <row r="337" spans="2:11" s="16" customFormat="1">
      <c r="B337" s="108"/>
      <c r="C337" s="108"/>
      <c r="D337" s="108"/>
      <c r="E337" s="108"/>
      <c r="F337" s="108"/>
      <c r="G337" s="108"/>
      <c r="H337" s="108"/>
      <c r="I337" s="108"/>
      <c r="J337" s="108"/>
      <c r="K337" s="20"/>
    </row>
    <row r="338" spans="2:11" s="16" customFormat="1">
      <c r="B338" s="108"/>
      <c r="C338" s="108"/>
      <c r="D338" s="108"/>
      <c r="E338" s="108"/>
      <c r="F338" s="108"/>
      <c r="G338" s="108"/>
      <c r="H338" s="108"/>
      <c r="I338" s="108"/>
      <c r="J338" s="108"/>
      <c r="K338" s="20"/>
    </row>
    <row r="339" spans="2:11" s="16" customFormat="1">
      <c r="B339" s="108"/>
      <c r="C339" s="108"/>
      <c r="D339" s="108"/>
      <c r="E339" s="108"/>
      <c r="F339" s="108"/>
      <c r="G339" s="108"/>
      <c r="H339" s="108"/>
      <c r="I339" s="108"/>
      <c r="J339" s="108"/>
      <c r="K339" s="20"/>
    </row>
    <row r="340" spans="2:11" s="16" customFormat="1">
      <c r="B340" s="108"/>
      <c r="C340" s="108"/>
      <c r="D340" s="108"/>
      <c r="E340" s="108"/>
      <c r="F340" s="108"/>
      <c r="G340" s="108"/>
      <c r="H340" s="108"/>
      <c r="I340" s="108"/>
      <c r="J340" s="108"/>
      <c r="K340" s="20"/>
    </row>
    <row r="341" spans="2:11" s="16" customFormat="1">
      <c r="B341" s="108"/>
      <c r="C341" s="108"/>
      <c r="D341" s="108"/>
      <c r="E341" s="108"/>
      <c r="F341" s="108"/>
      <c r="G341" s="108"/>
      <c r="H341" s="108"/>
      <c r="I341" s="108"/>
      <c r="J341" s="108"/>
      <c r="K341" s="20"/>
    </row>
    <row r="342" spans="2:11" s="16" customFormat="1">
      <c r="B342" s="108"/>
      <c r="C342" s="108"/>
      <c r="D342" s="108"/>
      <c r="E342" s="108"/>
      <c r="F342" s="108"/>
      <c r="G342" s="108"/>
      <c r="H342" s="108"/>
      <c r="I342" s="108"/>
      <c r="J342" s="108"/>
      <c r="K342" s="20"/>
    </row>
    <row r="343" spans="2:11" s="16" customFormat="1">
      <c r="B343" s="108"/>
      <c r="C343" s="108"/>
      <c r="D343" s="108"/>
      <c r="E343" s="108"/>
      <c r="F343" s="108"/>
      <c r="G343" s="108"/>
      <c r="H343" s="108"/>
      <c r="I343" s="108"/>
      <c r="J343" s="108"/>
      <c r="K343" s="20"/>
    </row>
    <row r="344" spans="2:11" s="16" customFormat="1">
      <c r="B344" s="108"/>
      <c r="C344" s="108"/>
      <c r="D344" s="108"/>
      <c r="E344" s="108"/>
      <c r="F344" s="108"/>
      <c r="G344" s="108"/>
      <c r="H344" s="108"/>
      <c r="I344" s="108"/>
      <c r="J344" s="108"/>
      <c r="K344" s="20"/>
    </row>
    <row r="345" spans="2:11" s="16" customFormat="1">
      <c r="B345" s="108"/>
      <c r="C345" s="108"/>
      <c r="D345" s="108"/>
      <c r="E345" s="108"/>
      <c r="F345" s="108"/>
      <c r="G345" s="108"/>
      <c r="H345" s="108"/>
      <c r="I345" s="108"/>
      <c r="J345" s="108"/>
      <c r="K345" s="20"/>
    </row>
    <row r="346" spans="2:11" s="16" customFormat="1">
      <c r="B346" s="108"/>
      <c r="C346" s="108"/>
      <c r="D346" s="108"/>
      <c r="E346" s="108"/>
      <c r="F346" s="108"/>
      <c r="G346" s="108"/>
      <c r="H346" s="108"/>
      <c r="I346" s="108"/>
      <c r="J346" s="108"/>
      <c r="K346" s="20"/>
    </row>
    <row r="347" spans="2:11" s="16" customFormat="1">
      <c r="B347" s="108"/>
      <c r="C347" s="108"/>
      <c r="D347" s="108"/>
      <c r="E347" s="108"/>
      <c r="F347" s="108"/>
      <c r="G347" s="108"/>
      <c r="H347" s="108"/>
      <c r="I347" s="108"/>
      <c r="J347" s="108"/>
      <c r="K347" s="20"/>
    </row>
    <row r="348" spans="2:11" s="16" customFormat="1">
      <c r="B348" s="108"/>
      <c r="C348" s="108"/>
      <c r="D348" s="108"/>
      <c r="E348" s="108"/>
      <c r="F348" s="108"/>
      <c r="G348" s="108"/>
      <c r="H348" s="108"/>
      <c r="I348" s="108"/>
      <c r="J348" s="108"/>
      <c r="K348" s="20"/>
    </row>
    <row r="349" spans="2:11" s="16" customFormat="1">
      <c r="B349" s="108"/>
      <c r="C349" s="108"/>
      <c r="D349" s="108"/>
      <c r="E349" s="108"/>
      <c r="F349" s="108"/>
      <c r="G349" s="108"/>
      <c r="H349" s="108"/>
      <c r="I349" s="108"/>
      <c r="J349" s="108"/>
      <c r="K349" s="20"/>
    </row>
    <row r="350" spans="2:11" s="16" customFormat="1">
      <c r="B350" s="108"/>
      <c r="C350" s="108"/>
      <c r="D350" s="108"/>
      <c r="E350" s="108"/>
      <c r="F350" s="108"/>
      <c r="G350" s="108"/>
      <c r="H350" s="108"/>
      <c r="I350" s="108"/>
      <c r="J350" s="108"/>
      <c r="K350" s="20"/>
    </row>
    <row r="351" spans="2:11" s="16" customFormat="1">
      <c r="B351" s="108"/>
      <c r="C351" s="108"/>
      <c r="D351" s="108"/>
      <c r="E351" s="108"/>
      <c r="F351" s="108"/>
      <c r="G351" s="108"/>
      <c r="H351" s="108"/>
      <c r="I351" s="108"/>
      <c r="J351" s="108"/>
      <c r="K351" s="20"/>
    </row>
    <row r="352" spans="2:11" s="16" customFormat="1">
      <c r="B352" s="108"/>
      <c r="C352" s="108"/>
      <c r="D352" s="108"/>
      <c r="E352" s="108"/>
      <c r="F352" s="108"/>
      <c r="G352" s="108"/>
      <c r="H352" s="108"/>
      <c r="I352" s="108"/>
      <c r="J352" s="108"/>
      <c r="K352" s="20"/>
    </row>
    <row r="353" spans="2:11" s="16" customFormat="1">
      <c r="B353" s="108"/>
      <c r="C353" s="108"/>
      <c r="D353" s="108"/>
      <c r="E353" s="108"/>
      <c r="F353" s="108"/>
      <c r="G353" s="108"/>
      <c r="H353" s="108"/>
      <c r="I353" s="108"/>
      <c r="J353" s="108"/>
      <c r="K353" s="20"/>
    </row>
    <row r="354" spans="2:11" s="16" customFormat="1">
      <c r="B354" s="108"/>
      <c r="C354" s="108"/>
      <c r="D354" s="108"/>
      <c r="E354" s="108"/>
      <c r="F354" s="108"/>
      <c r="G354" s="108"/>
      <c r="H354" s="108"/>
      <c r="I354" s="108"/>
      <c r="J354" s="108"/>
      <c r="K354" s="20"/>
    </row>
    <row r="355" spans="2:11" s="16" customFormat="1">
      <c r="B355" s="108"/>
      <c r="C355" s="108"/>
      <c r="D355" s="108"/>
      <c r="E355" s="108"/>
      <c r="F355" s="108"/>
      <c r="G355" s="108"/>
      <c r="H355" s="108"/>
      <c r="I355" s="108"/>
      <c r="J355" s="108"/>
      <c r="K355" s="20"/>
    </row>
    <row r="356" spans="2:11" s="16" customFormat="1">
      <c r="B356" s="108"/>
      <c r="C356" s="108"/>
      <c r="D356" s="108"/>
      <c r="E356" s="108"/>
      <c r="F356" s="108"/>
      <c r="G356" s="108"/>
      <c r="H356" s="108"/>
      <c r="I356" s="108"/>
      <c r="J356" s="108"/>
      <c r="K356" s="20"/>
    </row>
    <row r="357" spans="2:11" s="16" customFormat="1">
      <c r="B357" s="108"/>
      <c r="C357" s="108"/>
      <c r="D357" s="108"/>
      <c r="E357" s="108"/>
      <c r="F357" s="108"/>
      <c r="G357" s="108"/>
      <c r="H357" s="108"/>
      <c r="I357" s="108"/>
      <c r="J357" s="108"/>
      <c r="K357" s="20"/>
    </row>
    <row r="358" spans="2:11" s="16" customFormat="1">
      <c r="B358" s="108"/>
      <c r="C358" s="108"/>
      <c r="D358" s="108"/>
      <c r="E358" s="108"/>
      <c r="F358" s="108"/>
      <c r="G358" s="108"/>
      <c r="H358" s="108"/>
      <c r="I358" s="108"/>
      <c r="J358" s="108"/>
      <c r="K358" s="20"/>
    </row>
    <row r="359" spans="2:11" s="16" customFormat="1">
      <c r="B359" s="108"/>
      <c r="C359" s="108"/>
      <c r="D359" s="108"/>
      <c r="E359" s="108"/>
      <c r="F359" s="108"/>
      <c r="G359" s="108"/>
      <c r="H359" s="108"/>
      <c r="I359" s="108"/>
      <c r="J359" s="108"/>
      <c r="K359" s="20"/>
    </row>
    <row r="360" spans="2:11" s="16" customFormat="1">
      <c r="B360" s="108"/>
      <c r="C360" s="108"/>
      <c r="D360" s="108"/>
      <c r="E360" s="108"/>
      <c r="F360" s="108"/>
      <c r="G360" s="108"/>
      <c r="H360" s="108"/>
      <c r="I360" s="108"/>
      <c r="J360" s="108"/>
      <c r="K360" s="20"/>
    </row>
    <row r="361" spans="2:11" s="16" customFormat="1">
      <c r="B361" s="108"/>
      <c r="C361" s="108"/>
      <c r="D361" s="108"/>
      <c r="E361" s="108"/>
      <c r="F361" s="108"/>
      <c r="G361" s="108"/>
      <c r="H361" s="108"/>
      <c r="I361" s="108"/>
      <c r="J361" s="108"/>
      <c r="K361" s="20"/>
    </row>
    <row r="362" spans="2:11" s="16" customFormat="1">
      <c r="B362" s="108"/>
      <c r="C362" s="108"/>
      <c r="D362" s="108"/>
      <c r="E362" s="108"/>
      <c r="F362" s="108"/>
      <c r="G362" s="108"/>
      <c r="H362" s="108"/>
      <c r="I362" s="108"/>
      <c r="J362" s="108"/>
      <c r="K362" s="20"/>
    </row>
    <row r="363" spans="2:11" s="16" customFormat="1">
      <c r="B363" s="108"/>
      <c r="C363" s="108"/>
      <c r="D363" s="108"/>
      <c r="E363" s="108"/>
      <c r="F363" s="108"/>
      <c r="G363" s="108"/>
      <c r="H363" s="108"/>
      <c r="I363" s="108"/>
      <c r="J363" s="108"/>
      <c r="K363" s="20"/>
    </row>
    <row r="364" spans="2:11" s="16" customFormat="1">
      <c r="B364" s="108"/>
      <c r="C364" s="108"/>
      <c r="D364" s="108"/>
      <c r="E364" s="108"/>
      <c r="F364" s="108"/>
      <c r="G364" s="108"/>
      <c r="H364" s="108"/>
      <c r="I364" s="108"/>
      <c r="J364" s="108"/>
      <c r="K364" s="20"/>
    </row>
    <row r="365" spans="2:11" s="16" customFormat="1">
      <c r="B365" s="108"/>
      <c r="C365" s="108"/>
      <c r="D365" s="108"/>
      <c r="E365" s="108"/>
      <c r="F365" s="108"/>
      <c r="G365" s="108"/>
      <c r="H365" s="108"/>
      <c r="I365" s="108"/>
      <c r="J365" s="108"/>
      <c r="K365" s="20"/>
    </row>
    <row r="366" spans="2:11" s="16" customFormat="1">
      <c r="B366" s="108"/>
      <c r="C366" s="108"/>
      <c r="D366" s="108"/>
      <c r="E366" s="108"/>
      <c r="F366" s="108"/>
      <c r="G366" s="108"/>
      <c r="H366" s="108"/>
      <c r="I366" s="108"/>
      <c r="J366" s="108"/>
      <c r="K366" s="20"/>
    </row>
    <row r="367" spans="2:11" s="16" customFormat="1">
      <c r="B367" s="108"/>
      <c r="C367" s="108"/>
      <c r="D367" s="108"/>
      <c r="E367" s="108"/>
      <c r="F367" s="108"/>
      <c r="G367" s="108"/>
      <c r="H367" s="108"/>
      <c r="I367" s="108"/>
      <c r="J367" s="108"/>
      <c r="K367" s="20"/>
    </row>
    <row r="368" spans="2:11" s="16" customFormat="1">
      <c r="B368" s="108"/>
      <c r="C368" s="108"/>
      <c r="D368" s="108"/>
      <c r="E368" s="108"/>
      <c r="F368" s="108"/>
      <c r="G368" s="108"/>
      <c r="H368" s="108"/>
      <c r="I368" s="108"/>
      <c r="J368" s="108"/>
      <c r="K368" s="20"/>
    </row>
    <row r="369" spans="2:11" s="16" customFormat="1">
      <c r="B369" s="108"/>
      <c r="C369" s="108"/>
      <c r="D369" s="108"/>
      <c r="E369" s="108"/>
      <c r="F369" s="108"/>
      <c r="G369" s="108"/>
      <c r="H369" s="108"/>
      <c r="I369" s="108"/>
      <c r="J369" s="108"/>
      <c r="K369" s="20"/>
    </row>
    <row r="370" spans="2:11" s="16" customFormat="1">
      <c r="B370" s="108"/>
      <c r="C370" s="108"/>
      <c r="D370" s="108"/>
      <c r="E370" s="108"/>
      <c r="F370" s="108"/>
      <c r="G370" s="108"/>
      <c r="H370" s="108"/>
      <c r="I370" s="108"/>
      <c r="J370" s="108"/>
      <c r="K370" s="20"/>
    </row>
    <row r="371" spans="2:11" s="16" customFormat="1">
      <c r="B371" s="108"/>
      <c r="C371" s="108"/>
      <c r="D371" s="108"/>
      <c r="E371" s="108"/>
      <c r="F371" s="108"/>
      <c r="G371" s="108"/>
      <c r="H371" s="108"/>
      <c r="I371" s="108"/>
      <c r="J371" s="108"/>
      <c r="K371" s="20"/>
    </row>
    <row r="372" spans="2:11" s="16" customFormat="1">
      <c r="B372" s="108"/>
      <c r="C372" s="108"/>
      <c r="D372" s="108"/>
      <c r="E372" s="108"/>
      <c r="F372" s="108"/>
      <c r="G372" s="108"/>
      <c r="H372" s="108"/>
      <c r="I372" s="108"/>
      <c r="J372" s="108"/>
      <c r="K372" s="20"/>
    </row>
    <row r="373" spans="2:11" s="16" customFormat="1">
      <c r="B373" s="108"/>
      <c r="C373" s="108"/>
      <c r="D373" s="108"/>
      <c r="E373" s="108"/>
      <c r="F373" s="108"/>
      <c r="G373" s="108"/>
      <c r="H373" s="108"/>
      <c r="I373" s="108"/>
      <c r="J373" s="108"/>
      <c r="K373" s="20"/>
    </row>
    <row r="374" spans="2:11" s="16" customFormat="1">
      <c r="B374" s="108"/>
      <c r="C374" s="108"/>
      <c r="D374" s="108"/>
      <c r="E374" s="108"/>
      <c r="F374" s="108"/>
      <c r="G374" s="108"/>
      <c r="H374" s="108"/>
      <c r="I374" s="108"/>
      <c r="J374" s="108"/>
      <c r="K374" s="20"/>
    </row>
    <row r="375" spans="2:11" s="16" customFormat="1">
      <c r="B375" s="108"/>
      <c r="C375" s="108"/>
      <c r="D375" s="108"/>
      <c r="E375" s="108"/>
      <c r="F375" s="108"/>
      <c r="G375" s="108"/>
      <c r="H375" s="108"/>
      <c r="I375" s="108"/>
      <c r="J375" s="108"/>
      <c r="K375" s="20"/>
    </row>
    <row r="376" spans="2:11" s="16" customFormat="1">
      <c r="B376" s="108"/>
      <c r="C376" s="108"/>
      <c r="D376" s="108"/>
      <c r="E376" s="108"/>
      <c r="F376" s="108"/>
      <c r="G376" s="108"/>
      <c r="H376" s="108"/>
      <c r="I376" s="108"/>
      <c r="J376" s="108"/>
      <c r="K376" s="20"/>
    </row>
    <row r="377" spans="2:11" s="16" customFormat="1">
      <c r="B377" s="108"/>
      <c r="C377" s="108"/>
      <c r="D377" s="108"/>
      <c r="E377" s="108"/>
      <c r="F377" s="108"/>
      <c r="G377" s="108"/>
      <c r="H377" s="108"/>
      <c r="I377" s="108"/>
      <c r="J377" s="108"/>
      <c r="K377" s="20"/>
    </row>
    <row r="378" spans="2:11" s="16" customFormat="1">
      <c r="B378" s="108"/>
      <c r="C378" s="108"/>
      <c r="D378" s="108"/>
      <c r="E378" s="108"/>
      <c r="F378" s="108"/>
      <c r="G378" s="108"/>
      <c r="H378" s="108"/>
      <c r="I378" s="108"/>
      <c r="J378" s="108"/>
      <c r="K378" s="20"/>
    </row>
    <row r="379" spans="2:11" s="16" customFormat="1">
      <c r="B379" s="108"/>
      <c r="C379" s="108"/>
      <c r="D379" s="108"/>
      <c r="E379" s="108"/>
      <c r="F379" s="108"/>
      <c r="G379" s="108"/>
      <c r="H379" s="108"/>
      <c r="I379" s="108"/>
      <c r="J379" s="108"/>
      <c r="K379" s="20"/>
    </row>
    <row r="380" spans="2:11" s="16" customFormat="1">
      <c r="B380" s="108"/>
      <c r="C380" s="108"/>
      <c r="D380" s="108"/>
      <c r="E380" s="108"/>
      <c r="F380" s="108"/>
      <c r="G380" s="108"/>
      <c r="H380" s="108"/>
      <c r="I380" s="108"/>
      <c r="J380" s="108"/>
      <c r="K380" s="20"/>
    </row>
    <row r="381" spans="2:11" s="16" customFormat="1">
      <c r="B381" s="108"/>
      <c r="C381" s="108"/>
      <c r="D381" s="108"/>
      <c r="E381" s="108"/>
      <c r="F381" s="108"/>
      <c r="G381" s="108"/>
      <c r="H381" s="108"/>
      <c r="I381" s="108"/>
      <c r="J381" s="108"/>
      <c r="K381" s="20"/>
    </row>
    <row r="382" spans="2:11" s="16" customFormat="1">
      <c r="B382" s="108"/>
      <c r="C382" s="108"/>
      <c r="D382" s="108"/>
      <c r="E382" s="108"/>
      <c r="F382" s="108"/>
      <c r="G382" s="108"/>
      <c r="H382" s="108"/>
      <c r="I382" s="108"/>
      <c r="J382" s="108"/>
      <c r="K382" s="20"/>
    </row>
    <row r="383" spans="2:11" s="16" customFormat="1">
      <c r="B383" s="108"/>
      <c r="C383" s="108"/>
      <c r="D383" s="108"/>
      <c r="E383" s="108"/>
      <c r="F383" s="108"/>
      <c r="G383" s="108"/>
      <c r="H383" s="108"/>
      <c r="I383" s="108"/>
      <c r="J383" s="108"/>
      <c r="K383" s="20"/>
    </row>
    <row r="384" spans="2:11" s="16" customFormat="1">
      <c r="B384" s="108"/>
      <c r="C384" s="108"/>
      <c r="D384" s="108"/>
      <c r="E384" s="108"/>
      <c r="F384" s="108"/>
      <c r="G384" s="108"/>
      <c r="H384" s="108"/>
      <c r="I384" s="108"/>
      <c r="J384" s="108"/>
      <c r="K384" s="20"/>
    </row>
    <row r="385" spans="2:11" s="16" customFormat="1">
      <c r="B385" s="108"/>
      <c r="C385" s="108"/>
      <c r="D385" s="108"/>
      <c r="E385" s="108"/>
      <c r="F385" s="108"/>
      <c r="G385" s="108"/>
      <c r="H385" s="108"/>
      <c r="I385" s="108"/>
      <c r="J385" s="108"/>
      <c r="K385" s="20"/>
    </row>
    <row r="386" spans="2:11" s="16" customFormat="1">
      <c r="B386" s="108"/>
      <c r="C386" s="108"/>
      <c r="D386" s="108"/>
      <c r="E386" s="108"/>
      <c r="F386" s="108"/>
      <c r="G386" s="108"/>
      <c r="H386" s="108"/>
      <c r="I386" s="108"/>
      <c r="J386" s="108"/>
      <c r="K386" s="20"/>
    </row>
    <row r="387" spans="2:11" s="16" customFormat="1">
      <c r="B387" s="108"/>
      <c r="C387" s="108"/>
      <c r="D387" s="108"/>
      <c r="E387" s="108"/>
      <c r="F387" s="108"/>
      <c r="G387" s="108"/>
      <c r="H387" s="108"/>
      <c r="I387" s="108"/>
      <c r="J387" s="108"/>
      <c r="K387" s="20"/>
    </row>
    <row r="388" spans="2:11" s="16" customFormat="1">
      <c r="B388" s="108"/>
      <c r="C388" s="108"/>
      <c r="D388" s="108"/>
      <c r="E388" s="108"/>
      <c r="F388" s="108"/>
      <c r="G388" s="108"/>
      <c r="H388" s="108"/>
      <c r="I388" s="108"/>
      <c r="J388" s="108"/>
      <c r="K388" s="20"/>
    </row>
    <row r="389" spans="2:11" s="16" customFormat="1">
      <c r="B389" s="108"/>
      <c r="C389" s="108"/>
      <c r="D389" s="108"/>
      <c r="E389" s="108"/>
      <c r="F389" s="108"/>
      <c r="G389" s="108"/>
      <c r="H389" s="108"/>
      <c r="I389" s="108"/>
      <c r="J389" s="108"/>
      <c r="K389" s="20"/>
    </row>
    <row r="390" spans="2:11" s="16" customFormat="1">
      <c r="B390" s="108"/>
      <c r="C390" s="108"/>
      <c r="D390" s="108"/>
      <c r="E390" s="108"/>
      <c r="F390" s="108"/>
      <c r="G390" s="108"/>
      <c r="H390" s="108"/>
      <c r="I390" s="108"/>
      <c r="J390" s="108"/>
      <c r="K390" s="20"/>
    </row>
    <row r="391" spans="2:11" s="16" customFormat="1">
      <c r="B391" s="108"/>
      <c r="C391" s="108"/>
      <c r="D391" s="108"/>
      <c r="E391" s="108"/>
      <c r="F391" s="108"/>
      <c r="G391" s="108"/>
      <c r="H391" s="108"/>
      <c r="I391" s="108"/>
      <c r="J391" s="108"/>
      <c r="K391" s="20"/>
    </row>
    <row r="392" spans="2:11" s="16" customFormat="1">
      <c r="B392" s="108"/>
      <c r="C392" s="108"/>
      <c r="D392" s="108"/>
      <c r="E392" s="108"/>
      <c r="F392" s="108"/>
      <c r="G392" s="108"/>
      <c r="H392" s="108"/>
      <c r="I392" s="108"/>
      <c r="J392" s="108"/>
      <c r="K392" s="20"/>
    </row>
    <row r="393" spans="2:11" s="16" customFormat="1">
      <c r="B393" s="108"/>
      <c r="C393" s="108"/>
      <c r="D393" s="108"/>
      <c r="E393" s="108"/>
      <c r="F393" s="108"/>
      <c r="G393" s="108"/>
      <c r="H393" s="108"/>
      <c r="I393" s="108"/>
      <c r="J393" s="108"/>
      <c r="K393" s="20"/>
    </row>
    <row r="394" spans="2:11" s="16" customFormat="1">
      <c r="B394" s="108"/>
      <c r="C394" s="108"/>
      <c r="D394" s="108"/>
      <c r="E394" s="108"/>
      <c r="F394" s="108"/>
      <c r="G394" s="108"/>
      <c r="H394" s="108"/>
      <c r="I394" s="108"/>
      <c r="J394" s="108"/>
      <c r="K394" s="20"/>
    </row>
    <row r="395" spans="2:11" s="16" customFormat="1">
      <c r="B395" s="108"/>
      <c r="C395" s="108"/>
      <c r="D395" s="108"/>
      <c r="E395" s="108"/>
      <c r="F395" s="108"/>
      <c r="G395" s="108"/>
      <c r="H395" s="108"/>
      <c r="I395" s="108"/>
      <c r="J395" s="108"/>
      <c r="K395" s="20"/>
    </row>
    <row r="396" spans="2:11" s="16" customFormat="1">
      <c r="B396" s="108"/>
      <c r="C396" s="108"/>
      <c r="D396" s="108"/>
      <c r="E396" s="108"/>
      <c r="F396" s="108"/>
      <c r="G396" s="108"/>
      <c r="H396" s="108"/>
      <c r="I396" s="108"/>
      <c r="J396" s="108"/>
      <c r="K396" s="20"/>
    </row>
    <row r="397" spans="2:11" s="16" customFormat="1">
      <c r="B397" s="108"/>
      <c r="C397" s="108"/>
      <c r="D397" s="108"/>
      <c r="E397" s="108"/>
      <c r="F397" s="108"/>
      <c r="G397" s="108"/>
      <c r="H397" s="108"/>
      <c r="I397" s="108"/>
      <c r="J397" s="108"/>
      <c r="K397" s="20"/>
    </row>
    <row r="398" spans="2:11" s="16" customFormat="1">
      <c r="B398" s="108"/>
      <c r="C398" s="108"/>
      <c r="D398" s="108"/>
      <c r="E398" s="108"/>
      <c r="F398" s="108"/>
      <c r="G398" s="108"/>
      <c r="H398" s="108"/>
      <c r="I398" s="108"/>
      <c r="J398" s="108"/>
      <c r="K398" s="20"/>
    </row>
    <row r="399" spans="2:11" s="16" customFormat="1">
      <c r="B399" s="108"/>
      <c r="C399" s="108"/>
      <c r="D399" s="108"/>
      <c r="E399" s="108"/>
      <c r="F399" s="108"/>
      <c r="G399" s="108"/>
      <c r="H399" s="108"/>
      <c r="I399" s="108"/>
      <c r="J399" s="108"/>
      <c r="K399" s="20"/>
    </row>
    <row r="400" spans="2:11" s="16" customFormat="1">
      <c r="B400" s="108"/>
      <c r="C400" s="108"/>
      <c r="D400" s="108"/>
      <c r="E400" s="108"/>
      <c r="F400" s="108"/>
      <c r="G400" s="108"/>
      <c r="H400" s="108"/>
      <c r="I400" s="108"/>
      <c r="J400" s="108"/>
      <c r="K400" s="20"/>
    </row>
    <row r="401" spans="2:11" s="16" customFormat="1">
      <c r="B401" s="108"/>
      <c r="C401" s="108"/>
      <c r="D401" s="108"/>
      <c r="E401" s="108"/>
      <c r="F401" s="108"/>
      <c r="G401" s="108"/>
      <c r="H401" s="108"/>
      <c r="I401" s="108"/>
      <c r="J401" s="108"/>
      <c r="K401" s="20"/>
    </row>
    <row r="402" spans="2:11" s="16" customFormat="1">
      <c r="B402" s="108"/>
      <c r="C402" s="108"/>
      <c r="D402" s="108"/>
      <c r="E402" s="108"/>
      <c r="F402" s="108"/>
      <c r="G402" s="108"/>
      <c r="H402" s="108"/>
      <c r="I402" s="108"/>
      <c r="J402" s="108"/>
      <c r="K402" s="20"/>
    </row>
    <row r="403" spans="2:11" s="16" customFormat="1">
      <c r="B403" s="108"/>
      <c r="C403" s="108"/>
      <c r="D403" s="108"/>
      <c r="E403" s="108"/>
      <c r="F403" s="108"/>
      <c r="G403" s="108"/>
      <c r="H403" s="108"/>
      <c r="I403" s="108"/>
      <c r="J403" s="108"/>
      <c r="K403" s="20"/>
    </row>
    <row r="404" spans="2:11" s="16" customFormat="1">
      <c r="B404" s="108"/>
      <c r="C404" s="108"/>
      <c r="D404" s="108"/>
      <c r="E404" s="108"/>
      <c r="F404" s="108"/>
      <c r="G404" s="108"/>
      <c r="H404" s="108"/>
      <c r="I404" s="108"/>
      <c r="J404" s="108"/>
      <c r="K404" s="20"/>
    </row>
    <row r="405" spans="2:11" s="16" customFormat="1">
      <c r="B405" s="108"/>
      <c r="C405" s="108"/>
      <c r="D405" s="108"/>
      <c r="E405" s="108"/>
      <c r="F405" s="108"/>
      <c r="G405" s="108"/>
      <c r="H405" s="108"/>
      <c r="I405" s="108"/>
      <c r="J405" s="108"/>
      <c r="K405" s="20"/>
    </row>
    <row r="406" spans="2:11" s="16" customFormat="1">
      <c r="B406" s="108"/>
      <c r="C406" s="108"/>
      <c r="D406" s="108"/>
      <c r="E406" s="108"/>
      <c r="F406" s="108"/>
      <c r="G406" s="108"/>
      <c r="H406" s="108"/>
      <c r="I406" s="108"/>
      <c r="J406" s="108"/>
      <c r="K406" s="20"/>
    </row>
    <row r="407" spans="2:11" s="16" customFormat="1">
      <c r="B407" s="108"/>
      <c r="C407" s="108"/>
      <c r="D407" s="108"/>
      <c r="E407" s="108"/>
      <c r="F407" s="108"/>
      <c r="G407" s="108"/>
      <c r="H407" s="108"/>
      <c r="I407" s="108"/>
      <c r="J407" s="108"/>
      <c r="K407" s="20"/>
    </row>
    <row r="408" spans="2:11" s="16" customFormat="1">
      <c r="B408" s="108"/>
      <c r="C408" s="108"/>
      <c r="D408" s="108"/>
      <c r="E408" s="108"/>
      <c r="F408" s="108"/>
      <c r="G408" s="108"/>
      <c r="H408" s="108"/>
      <c r="I408" s="108"/>
      <c r="J408" s="108"/>
      <c r="K408" s="20"/>
    </row>
    <row r="409" spans="2:11" s="16" customFormat="1">
      <c r="B409" s="108"/>
      <c r="C409" s="108"/>
      <c r="D409" s="108"/>
      <c r="E409" s="108"/>
      <c r="F409" s="108"/>
      <c r="G409" s="108"/>
      <c r="H409" s="108"/>
      <c r="I409" s="108"/>
      <c r="J409" s="108"/>
      <c r="K409" s="20"/>
    </row>
    <row r="410" spans="2:11" s="16" customFormat="1">
      <c r="B410" s="108"/>
      <c r="C410" s="108"/>
      <c r="D410" s="108"/>
      <c r="E410" s="108"/>
      <c r="F410" s="108"/>
      <c r="G410" s="108"/>
      <c r="H410" s="108"/>
      <c r="I410" s="108"/>
      <c r="J410" s="108"/>
      <c r="K410" s="20"/>
    </row>
    <row r="411" spans="2:11" s="16" customFormat="1">
      <c r="B411" s="108"/>
      <c r="C411" s="108"/>
      <c r="D411" s="108"/>
      <c r="E411" s="108"/>
      <c r="F411" s="108"/>
      <c r="G411" s="108"/>
      <c r="H411" s="108"/>
      <c r="I411" s="108"/>
      <c r="J411" s="108"/>
      <c r="K411" s="20"/>
    </row>
    <row r="412" spans="2:11" s="16" customFormat="1">
      <c r="B412" s="108"/>
      <c r="C412" s="108"/>
      <c r="D412" s="108"/>
      <c r="E412" s="108"/>
      <c r="F412" s="108"/>
      <c r="G412" s="108"/>
      <c r="H412" s="108"/>
      <c r="I412" s="108"/>
      <c r="J412" s="108"/>
      <c r="K412" s="20"/>
    </row>
    <row r="413" spans="2:11" s="16" customFormat="1">
      <c r="B413" s="108"/>
      <c r="C413" s="108"/>
      <c r="D413" s="108"/>
      <c r="E413" s="108"/>
      <c r="F413" s="108"/>
      <c r="G413" s="108"/>
      <c r="H413" s="108"/>
      <c r="I413" s="108"/>
      <c r="J413" s="108"/>
      <c r="K413" s="20"/>
    </row>
    <row r="414" spans="2:11" s="16" customFormat="1">
      <c r="B414" s="108"/>
      <c r="C414" s="108"/>
      <c r="D414" s="108"/>
      <c r="E414" s="108"/>
      <c r="F414" s="108"/>
      <c r="G414" s="108"/>
      <c r="H414" s="108"/>
      <c r="I414" s="108"/>
      <c r="J414" s="108"/>
      <c r="K414" s="20"/>
    </row>
    <row r="415" spans="2:11" s="16" customFormat="1">
      <c r="B415" s="108"/>
      <c r="C415" s="108"/>
      <c r="D415" s="108"/>
      <c r="E415" s="108"/>
      <c r="F415" s="108"/>
      <c r="G415" s="108"/>
      <c r="H415" s="108"/>
      <c r="I415" s="108"/>
      <c r="J415" s="108"/>
      <c r="K415" s="20"/>
    </row>
    <row r="416" spans="2:11" s="16" customFormat="1">
      <c r="B416" s="108"/>
      <c r="C416" s="108"/>
      <c r="D416" s="108"/>
      <c r="E416" s="108"/>
      <c r="F416" s="108"/>
      <c r="G416" s="108"/>
      <c r="H416" s="108"/>
      <c r="I416" s="108"/>
      <c r="J416" s="108"/>
      <c r="K416" s="20"/>
    </row>
    <row r="417" spans="2:11" s="16" customFormat="1">
      <c r="B417" s="108"/>
      <c r="C417" s="108"/>
      <c r="D417" s="108"/>
      <c r="E417" s="108"/>
      <c r="F417" s="108"/>
      <c r="G417" s="108"/>
      <c r="H417" s="108"/>
      <c r="I417" s="108"/>
      <c r="J417" s="108"/>
      <c r="K417" s="20"/>
    </row>
    <row r="418" spans="2:11" s="16" customFormat="1">
      <c r="B418" s="108"/>
      <c r="C418" s="108"/>
      <c r="D418" s="108"/>
      <c r="E418" s="108"/>
      <c r="F418" s="108"/>
      <c r="G418" s="108"/>
      <c r="H418" s="108"/>
      <c r="I418" s="108"/>
      <c r="J418" s="108"/>
      <c r="K418" s="20"/>
    </row>
    <row r="419" spans="2:11" s="16" customFormat="1">
      <c r="B419" s="108"/>
      <c r="C419" s="108"/>
      <c r="D419" s="108"/>
      <c r="E419" s="108"/>
      <c r="F419" s="108"/>
      <c r="G419" s="108"/>
      <c r="H419" s="108"/>
      <c r="I419" s="108"/>
      <c r="J419" s="108"/>
      <c r="K419" s="20"/>
    </row>
    <row r="420" spans="2:11" s="16" customFormat="1">
      <c r="B420" s="108"/>
      <c r="C420" s="108"/>
      <c r="D420" s="108"/>
      <c r="E420" s="108"/>
      <c r="F420" s="108"/>
      <c r="G420" s="108"/>
      <c r="H420" s="108"/>
      <c r="I420" s="108"/>
      <c r="J420" s="108"/>
      <c r="K420" s="20"/>
    </row>
    <row r="421" spans="2:11" s="16" customFormat="1">
      <c r="B421" s="108"/>
      <c r="C421" s="108"/>
      <c r="D421" s="108"/>
      <c r="E421" s="108"/>
      <c r="F421" s="108"/>
      <c r="G421" s="108"/>
      <c r="H421" s="108"/>
      <c r="I421" s="108"/>
      <c r="J421" s="108"/>
      <c r="K421" s="20"/>
    </row>
    <row r="422" spans="2:11" s="16" customFormat="1">
      <c r="B422" s="108"/>
      <c r="C422" s="108"/>
      <c r="D422" s="108"/>
      <c r="E422" s="108"/>
      <c r="F422" s="108"/>
      <c r="G422" s="108"/>
      <c r="H422" s="108"/>
      <c r="I422" s="108"/>
      <c r="J422" s="108"/>
      <c r="K422" s="20"/>
    </row>
    <row r="423" spans="2:11" s="16" customFormat="1">
      <c r="B423" s="108"/>
      <c r="C423" s="108"/>
      <c r="D423" s="108"/>
      <c r="E423" s="108"/>
      <c r="F423" s="108"/>
      <c r="G423" s="108"/>
      <c r="H423" s="108"/>
      <c r="I423" s="108"/>
      <c r="J423" s="108"/>
      <c r="K423" s="20"/>
    </row>
    <row r="424" spans="2:11" s="16" customFormat="1">
      <c r="B424" s="108"/>
      <c r="C424" s="108"/>
      <c r="D424" s="108"/>
      <c r="E424" s="108"/>
      <c r="F424" s="108"/>
      <c r="G424" s="108"/>
      <c r="H424" s="108"/>
      <c r="I424" s="108"/>
      <c r="J424" s="108"/>
      <c r="K424" s="20"/>
    </row>
    <row r="425" spans="2:11" s="16" customFormat="1">
      <c r="B425" s="108"/>
      <c r="C425" s="108"/>
      <c r="D425" s="108"/>
      <c r="E425" s="108"/>
      <c r="F425" s="108"/>
      <c r="G425" s="108"/>
      <c r="H425" s="108"/>
      <c r="I425" s="108"/>
      <c r="J425" s="108"/>
      <c r="K425" s="20"/>
    </row>
    <row r="426" spans="2:11" s="16" customFormat="1">
      <c r="B426" s="108"/>
      <c r="C426" s="108"/>
      <c r="D426" s="108"/>
      <c r="E426" s="108"/>
      <c r="F426" s="108"/>
      <c r="G426" s="108"/>
      <c r="H426" s="108"/>
      <c r="I426" s="108"/>
      <c r="J426" s="108"/>
      <c r="K426" s="20"/>
    </row>
    <row r="427" spans="2:11" s="16" customFormat="1">
      <c r="B427" s="108"/>
      <c r="C427" s="108"/>
      <c r="D427" s="108"/>
      <c r="E427" s="108"/>
      <c r="F427" s="108"/>
      <c r="G427" s="108"/>
      <c r="H427" s="108"/>
      <c r="I427" s="108"/>
      <c r="J427" s="108"/>
      <c r="K427" s="20"/>
    </row>
    <row r="428" spans="2:11" s="16" customFormat="1">
      <c r="B428" s="108"/>
      <c r="C428" s="108"/>
      <c r="D428" s="108"/>
      <c r="E428" s="108"/>
      <c r="F428" s="108"/>
      <c r="G428" s="108"/>
      <c r="H428" s="108"/>
      <c r="I428" s="108"/>
      <c r="J428" s="108"/>
      <c r="K428" s="20"/>
    </row>
    <row r="429" spans="2:11" s="16" customFormat="1">
      <c r="B429" s="108"/>
      <c r="C429" s="108"/>
      <c r="D429" s="108"/>
      <c r="E429" s="108"/>
      <c r="F429" s="108"/>
      <c r="G429" s="108"/>
      <c r="H429" s="108"/>
      <c r="I429" s="108"/>
      <c r="J429" s="108"/>
      <c r="K429" s="20"/>
    </row>
    <row r="430" spans="2:11" s="16" customFormat="1">
      <c r="B430" s="108"/>
      <c r="C430" s="108"/>
      <c r="D430" s="108"/>
      <c r="E430" s="108"/>
      <c r="F430" s="108"/>
      <c r="G430" s="108"/>
      <c r="H430" s="108"/>
      <c r="I430" s="108"/>
      <c r="J430" s="108"/>
      <c r="K430" s="20"/>
    </row>
    <row r="431" spans="2:11" s="16" customFormat="1">
      <c r="B431" s="108"/>
      <c r="C431" s="108"/>
      <c r="D431" s="108"/>
      <c r="E431" s="108"/>
      <c r="F431" s="108"/>
      <c r="G431" s="108"/>
      <c r="H431" s="108"/>
      <c r="I431" s="108"/>
      <c r="J431" s="108"/>
      <c r="K431" s="20"/>
    </row>
    <row r="432" spans="2:11" s="16" customFormat="1">
      <c r="B432" s="108"/>
      <c r="C432" s="108"/>
      <c r="D432" s="108"/>
      <c r="E432" s="108"/>
      <c r="F432" s="108"/>
      <c r="G432" s="108"/>
      <c r="H432" s="108"/>
      <c r="I432" s="108"/>
      <c r="J432" s="108"/>
      <c r="K432" s="20"/>
    </row>
    <row r="433" spans="2:11" s="16" customFormat="1">
      <c r="B433" s="108"/>
      <c r="C433" s="108"/>
      <c r="D433" s="108"/>
      <c r="E433" s="108"/>
      <c r="F433" s="108"/>
      <c r="G433" s="108"/>
      <c r="H433" s="108"/>
      <c r="I433" s="108"/>
      <c r="J433" s="108"/>
      <c r="K433" s="20"/>
    </row>
    <row r="434" spans="2:11" s="16" customFormat="1">
      <c r="B434" s="108"/>
      <c r="C434" s="108"/>
      <c r="D434" s="108"/>
      <c r="E434" s="108"/>
      <c r="F434" s="108"/>
      <c r="G434" s="108"/>
      <c r="H434" s="108"/>
      <c r="I434" s="108"/>
      <c r="J434" s="108"/>
      <c r="K434" s="20"/>
    </row>
    <row r="435" spans="2:11" s="16" customFormat="1">
      <c r="B435" s="108"/>
      <c r="C435" s="108"/>
      <c r="D435" s="108"/>
      <c r="E435" s="108"/>
      <c r="F435" s="108"/>
      <c r="G435" s="108"/>
      <c r="H435" s="108"/>
      <c r="I435" s="108"/>
      <c r="J435" s="108"/>
      <c r="K435" s="20"/>
    </row>
    <row r="436" spans="2:11" s="16" customFormat="1">
      <c r="B436" s="108"/>
      <c r="C436" s="108"/>
      <c r="D436" s="108"/>
      <c r="E436" s="108"/>
      <c r="F436" s="108"/>
      <c r="G436" s="108"/>
      <c r="H436" s="108"/>
      <c r="I436" s="108"/>
      <c r="J436" s="108"/>
      <c r="K436" s="20"/>
    </row>
    <row r="437" spans="2:11" s="16" customFormat="1">
      <c r="B437" s="108"/>
      <c r="C437" s="108"/>
      <c r="D437" s="108"/>
      <c r="E437" s="108"/>
      <c r="F437" s="108"/>
      <c r="G437" s="108"/>
      <c r="H437" s="108"/>
      <c r="I437" s="108"/>
      <c r="J437" s="108"/>
      <c r="K437" s="20"/>
    </row>
    <row r="438" spans="2:11" s="16" customFormat="1">
      <c r="B438" s="108"/>
      <c r="C438" s="108"/>
      <c r="D438" s="108"/>
      <c r="E438" s="108"/>
      <c r="F438" s="108"/>
      <c r="G438" s="108"/>
      <c r="H438" s="108"/>
      <c r="I438" s="108"/>
      <c r="J438" s="108"/>
      <c r="K438" s="20"/>
    </row>
    <row r="439" spans="2:11" s="16" customFormat="1">
      <c r="B439" s="108"/>
      <c r="C439" s="108"/>
      <c r="D439" s="108"/>
      <c r="E439" s="108"/>
      <c r="F439" s="108"/>
      <c r="G439" s="108"/>
      <c r="H439" s="108"/>
      <c r="I439" s="108"/>
      <c r="J439" s="108"/>
      <c r="K439" s="20"/>
    </row>
    <row r="440" spans="2:11" s="16" customFormat="1">
      <c r="B440" s="108"/>
      <c r="C440" s="108"/>
      <c r="D440" s="108"/>
      <c r="E440" s="108"/>
      <c r="F440" s="108"/>
      <c r="G440" s="108"/>
      <c r="H440" s="108"/>
      <c r="I440" s="108"/>
      <c r="J440" s="108"/>
      <c r="K440" s="20"/>
    </row>
    <row r="441" spans="2:11" s="16" customFormat="1">
      <c r="B441" s="108"/>
      <c r="C441" s="108"/>
      <c r="D441" s="108"/>
      <c r="E441" s="108"/>
      <c r="F441" s="108"/>
      <c r="G441" s="108"/>
      <c r="H441" s="108"/>
      <c r="I441" s="108"/>
      <c r="J441" s="108"/>
      <c r="K441" s="20"/>
    </row>
    <row r="442" spans="2:11" s="16" customFormat="1">
      <c r="B442" s="108"/>
      <c r="C442" s="108"/>
      <c r="D442" s="108"/>
      <c r="E442" s="108"/>
      <c r="F442" s="108"/>
      <c r="G442" s="108"/>
      <c r="H442" s="108"/>
      <c r="I442" s="108"/>
      <c r="J442" s="108"/>
      <c r="K442" s="20"/>
    </row>
    <row r="443" spans="2:11" s="16" customFormat="1">
      <c r="B443" s="108"/>
      <c r="C443" s="108"/>
      <c r="D443" s="108"/>
      <c r="E443" s="108"/>
      <c r="F443" s="108"/>
      <c r="G443" s="108"/>
      <c r="H443" s="108"/>
      <c r="I443" s="108"/>
      <c r="J443" s="108"/>
      <c r="K443" s="20"/>
    </row>
    <row r="444" spans="2:11" s="16" customFormat="1">
      <c r="B444" s="108"/>
      <c r="C444" s="108"/>
      <c r="D444" s="108"/>
      <c r="E444" s="108"/>
      <c r="F444" s="108"/>
      <c r="G444" s="108"/>
      <c r="H444" s="108"/>
      <c r="I444" s="108"/>
      <c r="J444" s="108"/>
      <c r="K444" s="20"/>
    </row>
    <row r="445" spans="2:11" s="16" customFormat="1">
      <c r="B445" s="108"/>
      <c r="C445" s="108"/>
      <c r="D445" s="108"/>
      <c r="E445" s="108"/>
      <c r="F445" s="108"/>
      <c r="G445" s="108"/>
      <c r="H445" s="108"/>
      <c r="I445" s="108"/>
      <c r="J445" s="108"/>
      <c r="K445" s="20"/>
    </row>
    <row r="446" spans="2:11" s="16" customFormat="1">
      <c r="B446" s="108"/>
      <c r="C446" s="108"/>
      <c r="D446" s="108"/>
      <c r="E446" s="108"/>
      <c r="F446" s="108"/>
      <c r="G446" s="108"/>
      <c r="H446" s="108"/>
      <c r="I446" s="108"/>
      <c r="J446" s="108"/>
      <c r="K446" s="20"/>
    </row>
    <row r="447" spans="2:11" s="16" customFormat="1">
      <c r="B447" s="108"/>
      <c r="C447" s="108"/>
      <c r="D447" s="108"/>
      <c r="E447" s="108"/>
      <c r="F447" s="108"/>
      <c r="G447" s="108"/>
      <c r="H447" s="108"/>
      <c r="I447" s="108"/>
      <c r="J447" s="108"/>
      <c r="K447" s="20"/>
    </row>
    <row r="448" spans="2:11" s="16" customFormat="1">
      <c r="B448" s="108"/>
      <c r="C448" s="108"/>
      <c r="D448" s="108"/>
      <c r="E448" s="108"/>
      <c r="F448" s="108"/>
      <c r="G448" s="108"/>
      <c r="H448" s="108"/>
      <c r="I448" s="108"/>
      <c r="J448" s="108"/>
      <c r="K448" s="20"/>
    </row>
    <row r="449" spans="2:11" s="16" customFormat="1">
      <c r="B449" s="108"/>
      <c r="C449" s="108"/>
      <c r="D449" s="108"/>
      <c r="E449" s="108"/>
      <c r="F449" s="108"/>
      <c r="G449" s="108"/>
      <c r="H449" s="108"/>
      <c r="I449" s="108"/>
      <c r="J449" s="108"/>
      <c r="K449" s="20"/>
    </row>
    <row r="450" spans="2:11" s="16" customFormat="1">
      <c r="B450" s="108"/>
      <c r="C450" s="108"/>
      <c r="D450" s="108"/>
      <c r="E450" s="108"/>
      <c r="F450" s="108"/>
      <c r="G450" s="108"/>
      <c r="H450" s="108"/>
      <c r="I450" s="108"/>
      <c r="J450" s="108"/>
      <c r="K450" s="20"/>
    </row>
    <row r="451" spans="2:11" s="16" customFormat="1">
      <c r="B451" s="108"/>
      <c r="C451" s="108"/>
      <c r="D451" s="108"/>
      <c r="E451" s="108"/>
      <c r="F451" s="108"/>
      <c r="G451" s="108"/>
      <c r="H451" s="108"/>
      <c r="I451" s="108"/>
      <c r="J451" s="108"/>
      <c r="K451" s="20"/>
    </row>
    <row r="452" spans="2:11" s="16" customFormat="1">
      <c r="B452" s="108"/>
      <c r="C452" s="108"/>
      <c r="D452" s="108"/>
      <c r="E452" s="108"/>
      <c r="F452" s="108"/>
      <c r="G452" s="108"/>
      <c r="H452" s="108"/>
      <c r="I452" s="108"/>
      <c r="J452" s="108"/>
      <c r="K452" s="20"/>
    </row>
    <row r="453" spans="2:11" s="16" customFormat="1">
      <c r="B453" s="108"/>
      <c r="C453" s="108"/>
      <c r="D453" s="108"/>
      <c r="E453" s="108"/>
      <c r="F453" s="108"/>
      <c r="G453" s="108"/>
      <c r="H453" s="108"/>
      <c r="I453" s="108"/>
      <c r="J453" s="108"/>
      <c r="K453" s="20"/>
    </row>
    <row r="454" spans="2:11" s="16" customFormat="1">
      <c r="B454" s="108"/>
      <c r="C454" s="108"/>
      <c r="D454" s="108"/>
      <c r="E454" s="108"/>
      <c r="F454" s="108"/>
      <c r="G454" s="108"/>
      <c r="H454" s="108"/>
      <c r="I454" s="108"/>
      <c r="J454" s="108"/>
      <c r="K454" s="20"/>
    </row>
    <row r="455" spans="2:11" s="16" customFormat="1">
      <c r="B455" s="108"/>
      <c r="C455" s="108"/>
      <c r="D455" s="108"/>
      <c r="E455" s="108"/>
      <c r="F455" s="108"/>
      <c r="G455" s="108"/>
      <c r="H455" s="108"/>
      <c r="I455" s="108"/>
      <c r="J455" s="108"/>
      <c r="K455" s="20"/>
    </row>
    <row r="456" spans="2:11" s="16" customFormat="1">
      <c r="B456" s="108"/>
      <c r="C456" s="108"/>
      <c r="D456" s="108"/>
      <c r="E456" s="108"/>
      <c r="F456" s="108"/>
      <c r="G456" s="108"/>
      <c r="H456" s="108"/>
      <c r="I456" s="108"/>
      <c r="J456" s="108"/>
      <c r="K456" s="20"/>
    </row>
    <row r="457" spans="2:11" s="16" customFormat="1">
      <c r="B457" s="108"/>
      <c r="C457" s="108"/>
      <c r="D457" s="108"/>
      <c r="E457" s="108"/>
      <c r="F457" s="108"/>
      <c r="G457" s="108"/>
      <c r="H457" s="108"/>
      <c r="I457" s="108"/>
      <c r="J457" s="108"/>
      <c r="K457" s="20"/>
    </row>
    <row r="458" spans="2:11" s="16" customFormat="1">
      <c r="B458" s="108"/>
      <c r="C458" s="108"/>
      <c r="D458" s="108"/>
      <c r="E458" s="108"/>
      <c r="F458" s="108"/>
      <c r="G458" s="108"/>
      <c r="H458" s="108"/>
      <c r="I458" s="108"/>
      <c r="J458" s="108"/>
      <c r="K458" s="20"/>
    </row>
    <row r="459" spans="2:11" s="16" customFormat="1">
      <c r="B459" s="108"/>
      <c r="C459" s="108"/>
      <c r="D459" s="108"/>
      <c r="E459" s="108"/>
      <c r="F459" s="108"/>
      <c r="G459" s="108"/>
      <c r="H459" s="108"/>
      <c r="I459" s="108"/>
      <c r="J459" s="108"/>
      <c r="K459" s="20"/>
    </row>
    <row r="460" spans="2:11" s="16" customFormat="1">
      <c r="B460" s="108"/>
      <c r="C460" s="108"/>
      <c r="D460" s="108"/>
      <c r="E460" s="108"/>
      <c r="F460" s="108"/>
      <c r="G460" s="108"/>
      <c r="H460" s="108"/>
      <c r="I460" s="108"/>
      <c r="J460" s="108"/>
      <c r="K460" s="20"/>
    </row>
    <row r="461" spans="2:11" s="16" customFormat="1">
      <c r="B461" s="108"/>
      <c r="C461" s="108"/>
      <c r="D461" s="108"/>
      <c r="E461" s="108"/>
      <c r="F461" s="108"/>
      <c r="G461" s="108"/>
      <c r="H461" s="108"/>
      <c r="I461" s="108"/>
      <c r="J461" s="108"/>
      <c r="K461" s="20"/>
    </row>
    <row r="462" spans="2:11" s="16" customFormat="1">
      <c r="B462" s="108"/>
      <c r="C462" s="108"/>
      <c r="D462" s="108"/>
      <c r="E462" s="108"/>
      <c r="F462" s="108"/>
      <c r="G462" s="108"/>
      <c r="H462" s="108"/>
      <c r="I462" s="108"/>
      <c r="J462" s="108"/>
      <c r="K462" s="20"/>
    </row>
    <row r="463" spans="2:11" s="16" customFormat="1">
      <c r="B463" s="108"/>
      <c r="C463" s="108"/>
      <c r="D463" s="108"/>
      <c r="E463" s="108"/>
      <c r="F463" s="108"/>
      <c r="G463" s="108"/>
      <c r="H463" s="108"/>
      <c r="I463" s="108"/>
      <c r="J463" s="108"/>
      <c r="K463" s="20"/>
    </row>
    <row r="464" spans="2:11" s="16" customFormat="1">
      <c r="B464" s="108"/>
      <c r="C464" s="108"/>
      <c r="D464" s="108"/>
      <c r="E464" s="108"/>
      <c r="F464" s="108"/>
      <c r="G464" s="108"/>
      <c r="H464" s="108"/>
      <c r="I464" s="108"/>
      <c r="J464" s="108"/>
      <c r="K464" s="20"/>
    </row>
    <row r="465" spans="2:11" s="16" customFormat="1">
      <c r="B465" s="108"/>
      <c r="C465" s="108"/>
      <c r="D465" s="108"/>
      <c r="E465" s="108"/>
      <c r="F465" s="108"/>
      <c r="G465" s="108"/>
      <c r="H465" s="108"/>
      <c r="I465" s="108"/>
      <c r="J465" s="108"/>
      <c r="K465" s="20"/>
    </row>
    <row r="466" spans="2:11" s="16" customFormat="1">
      <c r="B466" s="108"/>
      <c r="C466" s="108"/>
      <c r="D466" s="108"/>
      <c r="E466" s="108"/>
      <c r="F466" s="108"/>
      <c r="G466" s="108"/>
      <c r="H466" s="108"/>
      <c r="I466" s="108"/>
      <c r="J466" s="108"/>
      <c r="K466" s="20"/>
    </row>
    <row r="467" spans="2:11" s="16" customFormat="1">
      <c r="B467" s="108"/>
      <c r="C467" s="108"/>
      <c r="D467" s="108"/>
      <c r="E467" s="108"/>
      <c r="F467" s="108"/>
      <c r="G467" s="108"/>
      <c r="H467" s="108"/>
      <c r="I467" s="108"/>
      <c r="J467" s="108"/>
      <c r="K467" s="20"/>
    </row>
    <row r="468" spans="2:11" s="16" customFormat="1">
      <c r="B468" s="108"/>
      <c r="C468" s="108"/>
      <c r="D468" s="108"/>
      <c r="E468" s="108"/>
      <c r="F468" s="108"/>
      <c r="G468" s="108"/>
      <c r="H468" s="108"/>
      <c r="I468" s="108"/>
      <c r="J468" s="108"/>
      <c r="K468" s="20"/>
    </row>
    <row r="469" spans="2:11" s="16" customFormat="1">
      <c r="B469" s="108"/>
      <c r="C469" s="108"/>
      <c r="D469" s="108"/>
      <c r="E469" s="108"/>
      <c r="F469" s="108"/>
      <c r="G469" s="108"/>
      <c r="H469" s="108"/>
      <c r="I469" s="108"/>
      <c r="J469" s="108"/>
      <c r="K469" s="20"/>
    </row>
    <row r="470" spans="2:11" s="16" customFormat="1">
      <c r="B470" s="108"/>
      <c r="C470" s="108"/>
      <c r="D470" s="108"/>
      <c r="E470" s="108"/>
      <c r="F470" s="108"/>
      <c r="G470" s="108"/>
      <c r="H470" s="108"/>
      <c r="I470" s="108"/>
      <c r="J470" s="108"/>
      <c r="K470" s="20"/>
    </row>
    <row r="471" spans="2:11" s="16" customFormat="1">
      <c r="B471" s="108"/>
      <c r="C471" s="108"/>
      <c r="D471" s="108"/>
      <c r="E471" s="108"/>
      <c r="F471" s="108"/>
      <c r="G471" s="108"/>
      <c r="H471" s="108"/>
      <c r="I471" s="108"/>
      <c r="J471" s="108"/>
      <c r="K471" s="20"/>
    </row>
    <row r="472" spans="2:11" s="16" customFormat="1">
      <c r="B472" s="108"/>
      <c r="C472" s="108"/>
      <c r="D472" s="108"/>
      <c r="E472" s="108"/>
      <c r="F472" s="108"/>
      <c r="G472" s="108"/>
      <c r="H472" s="108"/>
      <c r="I472" s="108"/>
      <c r="J472" s="108"/>
      <c r="K472" s="20"/>
    </row>
    <row r="473" spans="2:11" s="16" customFormat="1">
      <c r="B473" s="108"/>
      <c r="C473" s="108"/>
      <c r="D473" s="108"/>
      <c r="E473" s="108"/>
      <c r="F473" s="108"/>
      <c r="G473" s="108"/>
      <c r="H473" s="108"/>
      <c r="I473" s="108"/>
      <c r="J473" s="108"/>
      <c r="K473" s="20"/>
    </row>
    <row r="474" spans="2:11" s="16" customFormat="1">
      <c r="B474" s="108"/>
      <c r="C474" s="108"/>
      <c r="D474" s="108"/>
      <c r="E474" s="108"/>
      <c r="F474" s="108"/>
      <c r="G474" s="108"/>
      <c r="H474" s="108"/>
      <c r="I474" s="108"/>
      <c r="J474" s="108"/>
      <c r="K474" s="20"/>
    </row>
    <row r="475" spans="2:11" s="16" customFormat="1">
      <c r="B475" s="108"/>
      <c r="C475" s="108"/>
      <c r="D475" s="108"/>
      <c r="E475" s="108"/>
      <c r="F475" s="108"/>
      <c r="G475" s="108"/>
      <c r="H475" s="108"/>
      <c r="I475" s="108"/>
      <c r="J475" s="108"/>
      <c r="K475" s="20"/>
    </row>
    <row r="476" spans="2:11" s="16" customFormat="1">
      <c r="B476" s="108"/>
      <c r="C476" s="108"/>
      <c r="D476" s="108"/>
      <c r="E476" s="108"/>
      <c r="F476" s="108"/>
      <c r="G476" s="108"/>
      <c r="H476" s="108"/>
      <c r="I476" s="108"/>
      <c r="J476" s="108"/>
      <c r="K476" s="20"/>
    </row>
    <row r="477" spans="2:11" s="16" customFormat="1">
      <c r="B477" s="108"/>
      <c r="C477" s="108"/>
      <c r="D477" s="108"/>
      <c r="E477" s="108"/>
      <c r="F477" s="108"/>
      <c r="G477" s="108"/>
      <c r="H477" s="108"/>
      <c r="I477" s="108"/>
      <c r="J477" s="108"/>
      <c r="K477" s="20"/>
    </row>
    <row r="478" spans="2:11" s="16" customFormat="1">
      <c r="B478" s="108"/>
      <c r="C478" s="108"/>
      <c r="D478" s="108"/>
      <c r="E478" s="108"/>
      <c r="F478" s="108"/>
      <c r="G478" s="108"/>
      <c r="H478" s="108"/>
      <c r="I478" s="108"/>
      <c r="J478" s="108"/>
      <c r="K478" s="20"/>
    </row>
    <row r="479" spans="2:11" s="16" customFormat="1">
      <c r="B479" s="108"/>
      <c r="C479" s="108"/>
      <c r="D479" s="108"/>
      <c r="E479" s="108"/>
      <c r="F479" s="108"/>
      <c r="G479" s="108"/>
      <c r="H479" s="108"/>
      <c r="I479" s="108"/>
      <c r="J479" s="108"/>
      <c r="K479" s="20"/>
    </row>
    <row r="480" spans="2:11" s="16" customFormat="1">
      <c r="B480" s="108"/>
      <c r="C480" s="108"/>
      <c r="D480" s="108"/>
      <c r="E480" s="108"/>
      <c r="F480" s="108"/>
      <c r="G480" s="108"/>
      <c r="H480" s="108"/>
      <c r="I480" s="108"/>
      <c r="J480" s="108"/>
      <c r="K480" s="20"/>
    </row>
    <row r="481" spans="2:11" s="16" customFormat="1">
      <c r="B481" s="108"/>
      <c r="C481" s="108"/>
      <c r="D481" s="108"/>
      <c r="E481" s="108"/>
      <c r="F481" s="108"/>
      <c r="G481" s="108"/>
      <c r="H481" s="108"/>
      <c r="I481" s="108"/>
      <c r="J481" s="108"/>
      <c r="K481" s="20"/>
    </row>
    <row r="482" spans="2:11" s="16" customFormat="1">
      <c r="B482" s="108"/>
      <c r="C482" s="108"/>
      <c r="D482" s="108"/>
      <c r="E482" s="108"/>
      <c r="F482" s="108"/>
      <c r="G482" s="108"/>
      <c r="H482" s="108"/>
      <c r="I482" s="108"/>
      <c r="J482" s="108"/>
      <c r="K482" s="20"/>
    </row>
    <row r="483" spans="2:11" s="16" customFormat="1">
      <c r="B483" s="108"/>
      <c r="C483" s="108"/>
      <c r="D483" s="108"/>
      <c r="E483" s="108"/>
      <c r="F483" s="108"/>
      <c r="G483" s="108"/>
      <c r="H483" s="108"/>
      <c r="I483" s="108"/>
      <c r="J483" s="108"/>
      <c r="K483" s="20"/>
    </row>
    <row r="484" spans="2:11" s="16" customFormat="1">
      <c r="B484" s="108"/>
      <c r="C484" s="108"/>
      <c r="D484" s="108"/>
      <c r="E484" s="108"/>
      <c r="F484" s="108"/>
      <c r="G484" s="108"/>
      <c r="H484" s="108"/>
      <c r="I484" s="108"/>
      <c r="J484" s="108"/>
      <c r="K484" s="20"/>
    </row>
    <row r="485" spans="2:11" s="16" customFormat="1">
      <c r="B485" s="108"/>
      <c r="C485" s="108"/>
      <c r="D485" s="108"/>
      <c r="E485" s="108"/>
      <c r="F485" s="108"/>
      <c r="G485" s="108"/>
      <c r="H485" s="108"/>
      <c r="I485" s="108"/>
      <c r="J485" s="108"/>
      <c r="K485" s="20"/>
    </row>
    <row r="486" spans="2:11" s="16" customFormat="1">
      <c r="B486" s="108"/>
      <c r="C486" s="108"/>
      <c r="D486" s="108"/>
      <c r="E486" s="108"/>
      <c r="F486" s="108"/>
      <c r="G486" s="108"/>
      <c r="H486" s="108"/>
      <c r="I486" s="108"/>
      <c r="J486" s="108"/>
      <c r="K486" s="20"/>
    </row>
    <row r="487" spans="2:11" s="16" customFormat="1">
      <c r="B487" s="108"/>
      <c r="C487" s="108"/>
      <c r="D487" s="108"/>
      <c r="E487" s="108"/>
      <c r="F487" s="108"/>
      <c r="G487" s="108"/>
      <c r="H487" s="108"/>
      <c r="I487" s="108"/>
      <c r="J487" s="108"/>
      <c r="K487" s="20"/>
    </row>
    <row r="488" spans="2:11" s="16" customFormat="1">
      <c r="B488" s="108"/>
      <c r="C488" s="108"/>
      <c r="D488" s="108"/>
      <c r="E488" s="108"/>
      <c r="F488" s="108"/>
      <c r="G488" s="108"/>
      <c r="H488" s="108"/>
      <c r="I488" s="108"/>
      <c r="J488" s="108"/>
      <c r="K488" s="20"/>
    </row>
    <row r="489" spans="2:11" s="16" customFormat="1">
      <c r="B489" s="108"/>
      <c r="C489" s="108"/>
      <c r="D489" s="108"/>
      <c r="E489" s="108"/>
      <c r="F489" s="108"/>
      <c r="G489" s="108"/>
      <c r="H489" s="108"/>
      <c r="I489" s="108"/>
      <c r="J489" s="108"/>
      <c r="K489" s="20"/>
    </row>
    <row r="490" spans="2:11" s="16" customFormat="1">
      <c r="B490" s="108"/>
      <c r="C490" s="108"/>
      <c r="D490" s="108"/>
      <c r="E490" s="108"/>
      <c r="F490" s="108"/>
      <c r="G490" s="108"/>
      <c r="H490" s="108"/>
      <c r="I490" s="108"/>
      <c r="J490" s="108"/>
      <c r="K490" s="20"/>
    </row>
    <row r="491" spans="2:11" s="16" customFormat="1">
      <c r="B491" s="108"/>
      <c r="C491" s="108"/>
      <c r="D491" s="108"/>
      <c r="E491" s="108"/>
      <c r="F491" s="108"/>
      <c r="G491" s="108"/>
      <c r="H491" s="108"/>
      <c r="I491" s="108"/>
      <c r="J491" s="108"/>
      <c r="K491" s="20"/>
    </row>
    <row r="492" spans="2:11" s="16" customFormat="1">
      <c r="B492" s="108"/>
      <c r="C492" s="108"/>
      <c r="D492" s="108"/>
      <c r="E492" s="108"/>
      <c r="F492" s="108"/>
      <c r="G492" s="108"/>
      <c r="H492" s="108"/>
      <c r="I492" s="108"/>
      <c r="J492" s="108"/>
      <c r="K492" s="20"/>
    </row>
    <row r="493" spans="2:11" s="16" customFormat="1">
      <c r="B493" s="108"/>
      <c r="C493" s="108"/>
      <c r="D493" s="108"/>
      <c r="E493" s="108"/>
      <c r="F493" s="108"/>
      <c r="G493" s="108"/>
      <c r="H493" s="108"/>
      <c r="I493" s="108"/>
      <c r="J493" s="108"/>
      <c r="K493" s="20"/>
    </row>
    <row r="494" spans="2:11" s="16" customFormat="1">
      <c r="B494" s="108"/>
      <c r="C494" s="108"/>
      <c r="D494" s="108"/>
      <c r="E494" s="108"/>
      <c r="F494" s="108"/>
      <c r="G494" s="108"/>
      <c r="H494" s="108"/>
      <c r="I494" s="108"/>
      <c r="J494" s="108"/>
      <c r="K494" s="20"/>
    </row>
    <row r="495" spans="2:11" s="16" customFormat="1">
      <c r="B495" s="108"/>
      <c r="C495" s="108"/>
      <c r="D495" s="108"/>
      <c r="E495" s="108"/>
      <c r="F495" s="108"/>
      <c r="G495" s="108"/>
      <c r="H495" s="108"/>
      <c r="I495" s="108"/>
      <c r="J495" s="108"/>
      <c r="K495" s="20"/>
    </row>
    <row r="496" spans="2:11" s="16" customFormat="1">
      <c r="B496" s="108"/>
      <c r="C496" s="108"/>
      <c r="D496" s="108"/>
      <c r="E496" s="108"/>
      <c r="F496" s="108"/>
      <c r="G496" s="108"/>
      <c r="H496" s="108"/>
      <c r="I496" s="108"/>
      <c r="J496" s="108"/>
      <c r="K496" s="20"/>
    </row>
    <row r="497" spans="2:11" s="16" customFormat="1">
      <c r="B497" s="108"/>
      <c r="C497" s="108"/>
      <c r="D497" s="108"/>
      <c r="E497" s="108"/>
      <c r="F497" s="108"/>
      <c r="G497" s="108"/>
      <c r="H497" s="108"/>
      <c r="I497" s="108"/>
      <c r="J497" s="108"/>
      <c r="K497" s="20"/>
    </row>
    <row r="498" spans="2:11" s="16" customFormat="1">
      <c r="B498" s="108"/>
      <c r="C498" s="108"/>
      <c r="D498" s="108"/>
      <c r="E498" s="108"/>
      <c r="F498" s="108"/>
      <c r="G498" s="108"/>
      <c r="H498" s="108"/>
      <c r="I498" s="108"/>
      <c r="J498" s="108"/>
      <c r="K498" s="20"/>
    </row>
    <row r="499" spans="2:11" s="16" customFormat="1">
      <c r="B499" s="108"/>
      <c r="C499" s="108"/>
      <c r="D499" s="108"/>
      <c r="E499" s="108"/>
      <c r="F499" s="108"/>
      <c r="G499" s="108"/>
      <c r="H499" s="108"/>
      <c r="I499" s="108"/>
      <c r="J499" s="108"/>
      <c r="K499" s="20"/>
    </row>
    <row r="500" spans="2:11" s="16" customFormat="1">
      <c r="B500" s="108"/>
      <c r="C500" s="108"/>
      <c r="D500" s="108"/>
      <c r="E500" s="108"/>
      <c r="F500" s="108"/>
      <c r="G500" s="108"/>
      <c r="H500" s="108"/>
      <c r="I500" s="108"/>
      <c r="J500" s="108"/>
      <c r="K500" s="20"/>
    </row>
    <row r="501" spans="2:11" s="16" customFormat="1">
      <c r="B501" s="108"/>
      <c r="C501" s="108"/>
      <c r="D501" s="108"/>
      <c r="E501" s="108"/>
      <c r="F501" s="108"/>
      <c r="G501" s="108"/>
      <c r="H501" s="108"/>
      <c r="I501" s="108"/>
      <c r="J501" s="108"/>
      <c r="K501" s="20"/>
    </row>
    <row r="502" spans="2:11" s="16" customFormat="1">
      <c r="B502" s="108"/>
      <c r="C502" s="108"/>
      <c r="D502" s="108"/>
      <c r="E502" s="108"/>
      <c r="F502" s="108"/>
      <c r="G502" s="108"/>
      <c r="H502" s="108"/>
      <c r="I502" s="108"/>
      <c r="J502" s="108"/>
      <c r="K502" s="20"/>
    </row>
    <row r="503" spans="2:11" s="16" customFormat="1">
      <c r="B503" s="108"/>
      <c r="C503" s="108"/>
      <c r="D503" s="108"/>
      <c r="E503" s="108"/>
      <c r="F503" s="108"/>
      <c r="G503" s="108"/>
      <c r="H503" s="108"/>
      <c r="I503" s="108"/>
      <c r="J503" s="108"/>
      <c r="K503" s="20"/>
    </row>
    <row r="504" spans="2:11" s="16" customFormat="1">
      <c r="B504" s="108"/>
      <c r="C504" s="108"/>
      <c r="D504" s="108"/>
      <c r="E504" s="108"/>
      <c r="F504" s="108"/>
      <c r="G504" s="108"/>
      <c r="H504" s="108"/>
      <c r="I504" s="108"/>
      <c r="J504" s="108"/>
      <c r="K504" s="20"/>
    </row>
    <row r="505" spans="2:11" s="16" customFormat="1">
      <c r="B505" s="108"/>
      <c r="C505" s="108"/>
      <c r="D505" s="108"/>
      <c r="E505" s="108"/>
      <c r="F505" s="108"/>
      <c r="G505" s="108"/>
      <c r="H505" s="108"/>
      <c r="I505" s="108"/>
      <c r="J505" s="108"/>
      <c r="K505" s="20"/>
    </row>
    <row r="506" spans="2:11" s="16" customFormat="1">
      <c r="B506" s="108"/>
      <c r="C506" s="108"/>
      <c r="D506" s="108"/>
      <c r="E506" s="108"/>
      <c r="F506" s="108"/>
      <c r="G506" s="108"/>
      <c r="H506" s="108"/>
      <c r="I506" s="108"/>
      <c r="J506" s="108"/>
      <c r="K506" s="20"/>
    </row>
    <row r="507" spans="2:11" s="16" customFormat="1">
      <c r="B507" s="108"/>
      <c r="C507" s="108"/>
      <c r="D507" s="108"/>
      <c r="E507" s="108"/>
      <c r="F507" s="108"/>
      <c r="G507" s="108"/>
      <c r="H507" s="108"/>
      <c r="I507" s="108"/>
      <c r="J507" s="108"/>
      <c r="K507" s="20"/>
    </row>
    <row r="508" spans="2:11" s="16" customFormat="1">
      <c r="B508" s="108"/>
      <c r="C508" s="108"/>
      <c r="D508" s="108"/>
      <c r="E508" s="108"/>
      <c r="F508" s="108"/>
      <c r="G508" s="108"/>
      <c r="H508" s="108"/>
      <c r="I508" s="108"/>
      <c r="J508" s="108"/>
      <c r="K508" s="20"/>
    </row>
    <row r="509" spans="2:11" s="16" customFormat="1">
      <c r="B509" s="108"/>
      <c r="C509" s="108"/>
      <c r="D509" s="108"/>
      <c r="E509" s="108"/>
      <c r="F509" s="108"/>
      <c r="G509" s="108"/>
      <c r="H509" s="108"/>
      <c r="I509" s="108"/>
      <c r="J509" s="108"/>
      <c r="K509" s="20"/>
    </row>
    <row r="510" spans="2:11" s="16" customFormat="1">
      <c r="B510" s="108"/>
      <c r="C510" s="108"/>
      <c r="D510" s="108"/>
      <c r="E510" s="108"/>
      <c r="F510" s="108"/>
      <c r="G510" s="108"/>
      <c r="H510" s="108"/>
      <c r="I510" s="108"/>
      <c r="J510" s="108"/>
      <c r="K510" s="20"/>
    </row>
    <row r="511" spans="2:11" s="16" customFormat="1">
      <c r="B511" s="108"/>
      <c r="C511" s="108"/>
      <c r="D511" s="108"/>
      <c r="E511" s="108"/>
      <c r="F511" s="108"/>
      <c r="G511" s="108"/>
      <c r="H511" s="108"/>
      <c r="I511" s="108"/>
      <c r="J511" s="108"/>
      <c r="K511" s="20"/>
    </row>
    <row r="512" spans="2:11" s="16" customFormat="1">
      <c r="B512" s="108"/>
      <c r="C512" s="108"/>
      <c r="D512" s="108"/>
      <c r="E512" s="108"/>
      <c r="F512" s="108"/>
      <c r="G512" s="108"/>
      <c r="H512" s="108"/>
      <c r="I512" s="108"/>
      <c r="J512" s="108"/>
      <c r="K512" s="20"/>
    </row>
    <row r="513" spans="2:11" s="16" customFormat="1">
      <c r="B513" s="108"/>
      <c r="C513" s="108"/>
      <c r="D513" s="108"/>
      <c r="E513" s="108"/>
      <c r="F513" s="108"/>
      <c r="G513" s="108"/>
      <c r="H513" s="108"/>
      <c r="I513" s="108"/>
      <c r="J513" s="108"/>
      <c r="K513" s="20"/>
    </row>
    <row r="514" spans="2:11" s="16" customFormat="1">
      <c r="B514" s="108"/>
      <c r="C514" s="108"/>
      <c r="D514" s="108"/>
      <c r="E514" s="108"/>
      <c r="F514" s="108"/>
      <c r="G514" s="108"/>
      <c r="H514" s="108"/>
      <c r="I514" s="108"/>
      <c r="J514" s="108"/>
      <c r="K514" s="20"/>
    </row>
    <row r="515" spans="2:11" s="16" customFormat="1">
      <c r="B515" s="108"/>
      <c r="C515" s="108"/>
      <c r="D515" s="108"/>
      <c r="E515" s="108"/>
      <c r="F515" s="108"/>
      <c r="G515" s="108"/>
      <c r="H515" s="108"/>
      <c r="I515" s="108"/>
      <c r="J515" s="108"/>
      <c r="K515" s="20"/>
    </row>
    <row r="516" spans="2:11" s="16" customFormat="1">
      <c r="B516" s="108"/>
      <c r="C516" s="108"/>
      <c r="D516" s="108"/>
      <c r="E516" s="108"/>
      <c r="F516" s="108"/>
      <c r="G516" s="108"/>
      <c r="H516" s="108"/>
      <c r="I516" s="108"/>
      <c r="J516" s="108"/>
      <c r="K516" s="20"/>
    </row>
    <row r="517" spans="2:11" s="16" customFormat="1">
      <c r="B517" s="108"/>
      <c r="C517" s="108"/>
      <c r="D517" s="108"/>
      <c r="E517" s="108"/>
      <c r="F517" s="108"/>
      <c r="G517" s="108"/>
      <c r="H517" s="108"/>
      <c r="I517" s="108"/>
      <c r="J517" s="108"/>
      <c r="K517" s="20"/>
    </row>
    <row r="518" spans="2:11" s="16" customFormat="1">
      <c r="B518" s="108"/>
      <c r="C518" s="108"/>
      <c r="D518" s="108"/>
      <c r="E518" s="108"/>
      <c r="F518" s="108"/>
      <c r="G518" s="108"/>
      <c r="H518" s="108"/>
      <c r="I518" s="108"/>
      <c r="J518" s="108"/>
      <c r="K518" s="20"/>
    </row>
    <row r="519" spans="2:11" s="16" customFormat="1">
      <c r="B519" s="108"/>
      <c r="C519" s="108"/>
      <c r="D519" s="108"/>
      <c r="E519" s="108"/>
      <c r="F519" s="108"/>
      <c r="G519" s="108"/>
      <c r="H519" s="108"/>
      <c r="I519" s="108"/>
      <c r="J519" s="108"/>
      <c r="K519" s="20"/>
    </row>
    <row r="520" spans="2:11" s="16" customFormat="1">
      <c r="B520" s="108"/>
      <c r="C520" s="108"/>
      <c r="D520" s="108"/>
      <c r="E520" s="108"/>
      <c r="F520" s="108"/>
      <c r="G520" s="108"/>
      <c r="H520" s="108"/>
      <c r="I520" s="108"/>
      <c r="J520" s="108"/>
      <c r="K520" s="20"/>
    </row>
    <row r="521" spans="2:11" s="16" customFormat="1">
      <c r="B521" s="108"/>
      <c r="C521" s="108"/>
      <c r="D521" s="108"/>
      <c r="E521" s="108"/>
      <c r="F521" s="108"/>
      <c r="G521" s="108"/>
      <c r="H521" s="108"/>
      <c r="I521" s="108"/>
      <c r="J521" s="108"/>
      <c r="K521" s="20"/>
    </row>
    <row r="522" spans="2:11" s="16" customFormat="1">
      <c r="B522" s="108"/>
      <c r="C522" s="108"/>
      <c r="D522" s="108"/>
      <c r="E522" s="108"/>
      <c r="F522" s="108"/>
      <c r="G522" s="108"/>
      <c r="H522" s="108"/>
      <c r="I522" s="108"/>
      <c r="J522" s="108"/>
      <c r="K522" s="20"/>
    </row>
    <row r="523" spans="2:11" s="16" customFormat="1">
      <c r="B523" s="108"/>
      <c r="C523" s="108"/>
      <c r="D523" s="108"/>
      <c r="E523" s="108"/>
      <c r="F523" s="108"/>
      <c r="G523" s="108"/>
      <c r="H523" s="108"/>
      <c r="I523" s="108"/>
      <c r="J523" s="108"/>
      <c r="K523" s="20"/>
    </row>
    <row r="524" spans="2:11" s="16" customFormat="1">
      <c r="B524" s="108"/>
      <c r="C524" s="108"/>
      <c r="D524" s="108"/>
      <c r="E524" s="108"/>
      <c r="F524" s="108"/>
      <c r="G524" s="108"/>
      <c r="H524" s="108"/>
      <c r="I524" s="108"/>
      <c r="J524" s="108"/>
      <c r="K524" s="20"/>
    </row>
    <row r="525" spans="2:11" s="16" customFormat="1">
      <c r="B525" s="108"/>
      <c r="C525" s="108"/>
      <c r="D525" s="108"/>
      <c r="E525" s="108"/>
      <c r="F525" s="108"/>
      <c r="G525" s="108"/>
      <c r="H525" s="108"/>
      <c r="I525" s="108"/>
      <c r="J525" s="108"/>
      <c r="K525" s="20"/>
    </row>
    <row r="526" spans="2:11" s="16" customFormat="1">
      <c r="B526" s="108"/>
      <c r="C526" s="108"/>
      <c r="D526" s="108"/>
      <c r="E526" s="108"/>
      <c r="F526" s="108"/>
      <c r="G526" s="108"/>
      <c r="H526" s="108"/>
      <c r="I526" s="108"/>
      <c r="J526" s="108"/>
      <c r="K526" s="20"/>
    </row>
    <row r="527" spans="2:11" s="16" customFormat="1">
      <c r="B527" s="108"/>
      <c r="C527" s="108"/>
      <c r="D527" s="108"/>
      <c r="E527" s="108"/>
      <c r="F527" s="108"/>
      <c r="G527" s="108"/>
      <c r="H527" s="108"/>
      <c r="I527" s="108"/>
      <c r="J527" s="108"/>
      <c r="K527" s="20"/>
    </row>
    <row r="528" spans="2:11" s="16" customFormat="1">
      <c r="B528" s="108"/>
      <c r="C528" s="108"/>
      <c r="D528" s="108"/>
      <c r="E528" s="108"/>
      <c r="F528" s="108"/>
      <c r="G528" s="108"/>
      <c r="H528" s="108"/>
      <c r="I528" s="108"/>
      <c r="J528" s="108"/>
      <c r="K528" s="20"/>
    </row>
    <row r="529" spans="2:11" s="16" customFormat="1">
      <c r="B529" s="108"/>
      <c r="C529" s="108"/>
      <c r="D529" s="108"/>
      <c r="E529" s="108"/>
      <c r="F529" s="108"/>
      <c r="G529" s="108"/>
      <c r="H529" s="108"/>
      <c r="I529" s="108"/>
      <c r="J529" s="108"/>
      <c r="K529" s="20"/>
    </row>
    <row r="530" spans="2:11" s="16" customFormat="1">
      <c r="B530" s="108"/>
      <c r="C530" s="108"/>
      <c r="D530" s="108"/>
      <c r="E530" s="108"/>
      <c r="F530" s="108"/>
      <c r="G530" s="108"/>
      <c r="H530" s="108"/>
      <c r="I530" s="108"/>
      <c r="J530" s="108"/>
      <c r="K530" s="20"/>
    </row>
    <row r="531" spans="2:11" s="16" customFormat="1">
      <c r="B531" s="108"/>
      <c r="C531" s="108"/>
      <c r="D531" s="108"/>
      <c r="E531" s="108"/>
      <c r="F531" s="108"/>
      <c r="G531" s="108"/>
      <c r="H531" s="108"/>
      <c r="I531" s="108"/>
      <c r="J531" s="108"/>
      <c r="K531" s="20"/>
    </row>
    <row r="532" spans="2:11" s="16" customFormat="1">
      <c r="B532" s="108"/>
      <c r="C532" s="108"/>
      <c r="D532" s="108"/>
      <c r="E532" s="108"/>
      <c r="F532" s="108"/>
      <c r="G532" s="108"/>
      <c r="H532" s="108"/>
      <c r="I532" s="108"/>
      <c r="J532" s="108"/>
      <c r="K532" s="20"/>
    </row>
    <row r="533" spans="2:11" s="16" customFormat="1">
      <c r="B533" s="108"/>
      <c r="C533" s="108"/>
      <c r="D533" s="108"/>
      <c r="E533" s="108"/>
      <c r="F533" s="108"/>
      <c r="G533" s="108"/>
      <c r="H533" s="108"/>
      <c r="I533" s="108"/>
      <c r="J533" s="108"/>
      <c r="K533" s="20"/>
    </row>
    <row r="534" spans="2:11" s="16" customFormat="1">
      <c r="B534" s="108"/>
      <c r="C534" s="108"/>
      <c r="D534" s="108"/>
      <c r="E534" s="108"/>
      <c r="F534" s="108"/>
      <c r="G534" s="108"/>
      <c r="H534" s="108"/>
      <c r="I534" s="108"/>
      <c r="J534" s="108"/>
      <c r="K534" s="20"/>
    </row>
    <row r="535" spans="2:11" s="16" customFormat="1">
      <c r="B535" s="108"/>
      <c r="C535" s="108"/>
      <c r="D535" s="108"/>
      <c r="E535" s="108"/>
      <c r="F535" s="108"/>
      <c r="G535" s="108"/>
      <c r="H535" s="108"/>
      <c r="I535" s="108"/>
      <c r="J535" s="108"/>
      <c r="K535" s="20"/>
    </row>
    <row r="536" spans="2:11" s="16" customFormat="1">
      <c r="B536" s="108"/>
      <c r="C536" s="108"/>
      <c r="D536" s="108"/>
      <c r="E536" s="108"/>
      <c r="F536" s="108"/>
      <c r="G536" s="108"/>
      <c r="H536" s="108"/>
      <c r="I536" s="108"/>
      <c r="J536" s="108"/>
      <c r="K536" s="20"/>
    </row>
    <row r="537" spans="2:11" s="16" customFormat="1">
      <c r="B537" s="108"/>
      <c r="C537" s="108"/>
      <c r="D537" s="108"/>
      <c r="E537" s="108"/>
      <c r="F537" s="108"/>
      <c r="G537" s="108"/>
      <c r="H537" s="108"/>
      <c r="I537" s="108"/>
      <c r="J537" s="108"/>
      <c r="K537" s="20"/>
    </row>
    <row r="538" spans="2:11" s="16" customFormat="1">
      <c r="B538" s="108"/>
      <c r="C538" s="108"/>
      <c r="D538" s="108"/>
      <c r="E538" s="108"/>
      <c r="F538" s="108"/>
      <c r="G538" s="108"/>
      <c r="H538" s="108"/>
      <c r="I538" s="108"/>
      <c r="J538" s="108"/>
      <c r="K538" s="20"/>
    </row>
    <row r="539" spans="2:11" s="16" customFormat="1">
      <c r="B539" s="108"/>
      <c r="C539" s="108"/>
      <c r="D539" s="108"/>
      <c r="E539" s="108"/>
      <c r="F539" s="108"/>
      <c r="G539" s="108"/>
      <c r="H539" s="108"/>
      <c r="I539" s="108"/>
      <c r="J539" s="108"/>
      <c r="K539" s="20"/>
    </row>
    <row r="540" spans="2:11" s="16" customFormat="1">
      <c r="B540" s="108"/>
      <c r="C540" s="108"/>
      <c r="D540" s="108"/>
      <c r="E540" s="108"/>
      <c r="F540" s="108"/>
      <c r="G540" s="108"/>
      <c r="H540" s="108"/>
      <c r="I540" s="108"/>
      <c r="J540" s="108"/>
      <c r="K540" s="20"/>
    </row>
    <row r="541" spans="2:11" s="16" customFormat="1">
      <c r="B541" s="108"/>
      <c r="C541" s="108"/>
      <c r="D541" s="108"/>
      <c r="E541" s="108"/>
      <c r="F541" s="108"/>
      <c r="G541" s="108"/>
      <c r="H541" s="108"/>
      <c r="I541" s="108"/>
      <c r="J541" s="108"/>
      <c r="K541" s="20"/>
    </row>
    <row r="542" spans="2:11" s="16" customFormat="1">
      <c r="B542" s="108"/>
      <c r="C542" s="108"/>
      <c r="D542" s="108"/>
      <c r="E542" s="108"/>
      <c r="F542" s="108"/>
      <c r="G542" s="108"/>
      <c r="H542" s="108"/>
      <c r="I542" s="108"/>
      <c r="J542" s="108"/>
      <c r="K542" s="20"/>
    </row>
    <row r="543" spans="2:11" s="16" customFormat="1">
      <c r="B543" s="108"/>
      <c r="C543" s="108"/>
      <c r="D543" s="108"/>
      <c r="E543" s="108"/>
      <c r="F543" s="108"/>
      <c r="G543" s="108"/>
      <c r="H543" s="108"/>
      <c r="I543" s="108"/>
      <c r="J543" s="108"/>
      <c r="K543" s="20"/>
    </row>
    <row r="544" spans="2:11" s="16" customFormat="1">
      <c r="B544" s="108"/>
      <c r="C544" s="108"/>
      <c r="D544" s="108"/>
      <c r="E544" s="108"/>
      <c r="F544" s="108"/>
      <c r="G544" s="108"/>
      <c r="H544" s="108"/>
      <c r="I544" s="108"/>
      <c r="J544" s="108"/>
      <c r="K544" s="20"/>
    </row>
    <row r="545" spans="2:11" s="16" customFormat="1">
      <c r="B545" s="108"/>
      <c r="C545" s="108"/>
      <c r="D545" s="108"/>
      <c r="E545" s="108"/>
      <c r="F545" s="108"/>
      <c r="G545" s="108"/>
      <c r="H545" s="108"/>
      <c r="I545" s="108"/>
      <c r="J545" s="108"/>
      <c r="K545" s="20"/>
    </row>
    <row r="546" spans="2:11" s="16" customFormat="1">
      <c r="B546" s="108"/>
      <c r="C546" s="108"/>
      <c r="D546" s="108"/>
      <c r="E546" s="108"/>
      <c r="F546" s="108"/>
      <c r="G546" s="108"/>
      <c r="H546" s="108"/>
      <c r="I546" s="108"/>
      <c r="J546" s="108"/>
      <c r="K546" s="20"/>
    </row>
    <row r="547" spans="2:11" s="16" customFormat="1">
      <c r="B547" s="108"/>
      <c r="C547" s="108"/>
      <c r="D547" s="108"/>
      <c r="E547" s="108"/>
      <c r="F547" s="108"/>
      <c r="G547" s="108"/>
      <c r="H547" s="108"/>
      <c r="I547" s="108"/>
      <c r="J547" s="108"/>
      <c r="K547" s="20"/>
    </row>
    <row r="548" spans="2:11" s="16" customFormat="1">
      <c r="B548" s="108"/>
      <c r="C548" s="108"/>
      <c r="D548" s="108"/>
      <c r="E548" s="108"/>
      <c r="F548" s="108"/>
      <c r="G548" s="108"/>
      <c r="H548" s="108"/>
      <c r="I548" s="108"/>
      <c r="J548" s="108"/>
      <c r="K548" s="20"/>
    </row>
    <row r="549" spans="2:11" s="16" customFormat="1">
      <c r="B549" s="108"/>
      <c r="C549" s="108"/>
      <c r="D549" s="108"/>
      <c r="E549" s="108"/>
      <c r="F549" s="108"/>
      <c r="G549" s="108"/>
      <c r="H549" s="108"/>
      <c r="I549" s="108"/>
      <c r="J549" s="108"/>
      <c r="K549" s="20"/>
    </row>
    <row r="550" spans="2:11" s="16" customFormat="1">
      <c r="B550" s="108"/>
      <c r="C550" s="108"/>
      <c r="D550" s="108"/>
      <c r="E550" s="108"/>
      <c r="F550" s="108"/>
      <c r="G550" s="108"/>
      <c r="H550" s="108"/>
      <c r="I550" s="108"/>
      <c r="J550" s="108"/>
      <c r="K550" s="20"/>
    </row>
    <row r="551" spans="2:11" s="16" customFormat="1">
      <c r="B551" s="108"/>
      <c r="C551" s="108"/>
      <c r="D551" s="108"/>
      <c r="E551" s="108"/>
      <c r="F551" s="108"/>
      <c r="G551" s="108"/>
      <c r="H551" s="108"/>
      <c r="I551" s="108"/>
      <c r="J551" s="108"/>
      <c r="K551" s="20"/>
    </row>
    <row r="552" spans="2:11" s="16" customFormat="1">
      <c r="B552" s="108"/>
      <c r="C552" s="108"/>
      <c r="D552" s="108"/>
      <c r="E552" s="108"/>
      <c r="F552" s="108"/>
      <c r="G552" s="108"/>
      <c r="H552" s="108"/>
      <c r="I552" s="108"/>
      <c r="J552" s="108"/>
      <c r="K552" s="20"/>
    </row>
    <row r="553" spans="2:11" s="16" customFormat="1">
      <c r="B553" s="108"/>
      <c r="C553" s="108"/>
      <c r="D553" s="108"/>
      <c r="E553" s="108"/>
      <c r="F553" s="108"/>
      <c r="G553" s="108"/>
      <c r="H553" s="108"/>
      <c r="I553" s="108"/>
      <c r="J553" s="108"/>
      <c r="K553" s="20"/>
    </row>
    <row r="554" spans="2:11" s="16" customFormat="1">
      <c r="B554" s="108"/>
      <c r="C554" s="108"/>
      <c r="D554" s="108"/>
      <c r="E554" s="108"/>
      <c r="F554" s="108"/>
      <c r="G554" s="108"/>
      <c r="H554" s="108"/>
      <c r="I554" s="108"/>
      <c r="J554" s="108"/>
      <c r="K554" s="20"/>
    </row>
    <row r="555" spans="2:11" s="16" customFormat="1">
      <c r="B555" s="108"/>
      <c r="C555" s="108"/>
      <c r="D555" s="108"/>
      <c r="E555" s="108"/>
      <c r="F555" s="108"/>
      <c r="G555" s="108"/>
      <c r="H555" s="108"/>
      <c r="I555" s="108"/>
      <c r="J555" s="108"/>
      <c r="K555" s="20"/>
    </row>
    <row r="556" spans="2:11" s="16" customFormat="1">
      <c r="B556" s="108"/>
      <c r="C556" s="108"/>
      <c r="D556" s="108"/>
      <c r="E556" s="108"/>
      <c r="F556" s="108"/>
      <c r="G556" s="108"/>
      <c r="H556" s="108"/>
      <c r="I556" s="108"/>
      <c r="J556" s="108"/>
      <c r="K556" s="20"/>
    </row>
    <row r="557" spans="2:11" s="16" customFormat="1">
      <c r="B557" s="108"/>
      <c r="C557" s="108"/>
      <c r="D557" s="108"/>
      <c r="E557" s="108"/>
      <c r="F557" s="108"/>
      <c r="G557" s="108"/>
      <c r="H557" s="108"/>
      <c r="I557" s="108"/>
      <c r="J557" s="108"/>
      <c r="K557" s="20"/>
    </row>
    <row r="558" spans="2:11" s="16" customFormat="1">
      <c r="B558" s="108"/>
      <c r="C558" s="108"/>
      <c r="D558" s="108"/>
      <c r="E558" s="108"/>
      <c r="F558" s="108"/>
      <c r="G558" s="108"/>
      <c r="H558" s="108"/>
      <c r="I558" s="108"/>
      <c r="J558" s="108"/>
      <c r="K558" s="20"/>
    </row>
    <row r="559" spans="2:11" s="16" customFormat="1">
      <c r="B559" s="108"/>
      <c r="C559" s="108"/>
      <c r="D559" s="108"/>
      <c r="E559" s="108"/>
      <c r="F559" s="108"/>
      <c r="G559" s="108"/>
      <c r="H559" s="108"/>
      <c r="I559" s="108"/>
      <c r="J559" s="108"/>
      <c r="K559" s="20"/>
    </row>
    <row r="560" spans="2:11" s="16" customFormat="1">
      <c r="B560" s="108"/>
      <c r="C560" s="108"/>
      <c r="D560" s="108"/>
      <c r="E560" s="108"/>
      <c r="F560" s="108"/>
      <c r="G560" s="108"/>
      <c r="H560" s="108"/>
      <c r="I560" s="108"/>
      <c r="J560" s="108"/>
      <c r="K560" s="20"/>
    </row>
    <row r="561" spans="2:11" s="16" customFormat="1">
      <c r="B561" s="108"/>
      <c r="C561" s="108"/>
      <c r="D561" s="108"/>
      <c r="E561" s="108"/>
      <c r="F561" s="108"/>
      <c r="G561" s="108"/>
      <c r="H561" s="108"/>
      <c r="I561" s="108"/>
      <c r="J561" s="108"/>
      <c r="K561" s="20"/>
    </row>
    <row r="562" spans="2:11" s="16" customFormat="1">
      <c r="B562" s="108"/>
      <c r="C562" s="108"/>
      <c r="D562" s="108"/>
      <c r="E562" s="108"/>
      <c r="F562" s="108"/>
      <c r="G562" s="108"/>
      <c r="H562" s="108"/>
      <c r="I562" s="108"/>
      <c r="J562" s="108"/>
      <c r="K562" s="20"/>
    </row>
    <row r="563" spans="2:11" s="16" customFormat="1">
      <c r="B563" s="108"/>
      <c r="C563" s="108"/>
      <c r="D563" s="108"/>
      <c r="E563" s="108"/>
      <c r="F563" s="108"/>
      <c r="G563" s="108"/>
      <c r="H563" s="108"/>
      <c r="I563" s="108"/>
      <c r="J563" s="108"/>
      <c r="K563" s="20"/>
    </row>
    <row r="564" spans="2:11" s="16" customFormat="1">
      <c r="B564" s="108"/>
      <c r="C564" s="108"/>
      <c r="D564" s="108"/>
      <c r="E564" s="108"/>
      <c r="F564" s="108"/>
      <c r="G564" s="108"/>
      <c r="H564" s="108"/>
      <c r="I564" s="108"/>
      <c r="J564" s="108"/>
      <c r="K564" s="20"/>
    </row>
    <row r="565" spans="2:11" s="16" customFormat="1">
      <c r="B565" s="108"/>
      <c r="C565" s="108"/>
      <c r="D565" s="108"/>
      <c r="E565" s="108"/>
      <c r="F565" s="108"/>
      <c r="G565" s="108"/>
      <c r="H565" s="108"/>
      <c r="I565" s="108"/>
      <c r="J565" s="108"/>
      <c r="K565" s="20"/>
    </row>
    <row r="566" spans="2:11" s="16" customFormat="1">
      <c r="B566" s="108"/>
      <c r="C566" s="108"/>
      <c r="D566" s="108"/>
      <c r="E566" s="108"/>
      <c r="F566" s="108"/>
      <c r="G566" s="108"/>
      <c r="H566" s="108"/>
      <c r="I566" s="108"/>
      <c r="J566" s="108"/>
      <c r="K566" s="20"/>
    </row>
    <row r="567" spans="2:11" s="16" customFormat="1">
      <c r="B567" s="108"/>
      <c r="C567" s="108"/>
      <c r="D567" s="108"/>
      <c r="E567" s="108"/>
      <c r="F567" s="108"/>
      <c r="G567" s="108"/>
      <c r="H567" s="108"/>
      <c r="I567" s="108"/>
      <c r="J567" s="108"/>
      <c r="K567" s="20"/>
    </row>
    <row r="568" spans="2:11" s="16" customFormat="1">
      <c r="B568" s="108"/>
      <c r="C568" s="108"/>
      <c r="D568" s="108"/>
      <c r="E568" s="108"/>
      <c r="F568" s="108"/>
      <c r="G568" s="108"/>
      <c r="H568" s="108"/>
      <c r="I568" s="108"/>
      <c r="J568" s="108"/>
      <c r="K568" s="20"/>
    </row>
    <row r="569" spans="2:11" s="16" customFormat="1">
      <c r="B569" s="108"/>
      <c r="C569" s="108"/>
      <c r="D569" s="108"/>
      <c r="E569" s="108"/>
      <c r="F569" s="108"/>
      <c r="G569" s="108"/>
      <c r="H569" s="108"/>
      <c r="I569" s="108"/>
      <c r="J569" s="108"/>
      <c r="K569" s="20"/>
    </row>
    <row r="570" spans="2:11" s="16" customFormat="1">
      <c r="B570" s="108"/>
      <c r="C570" s="108"/>
      <c r="D570" s="108"/>
      <c r="E570" s="108"/>
      <c r="F570" s="108"/>
      <c r="G570" s="108"/>
      <c r="H570" s="108"/>
      <c r="I570" s="108"/>
      <c r="J570" s="108"/>
      <c r="K570" s="20"/>
    </row>
    <row r="571" spans="2:11" s="16" customFormat="1">
      <c r="B571" s="108"/>
      <c r="C571" s="108"/>
      <c r="D571" s="108"/>
      <c r="E571" s="108"/>
      <c r="F571" s="108"/>
      <c r="G571" s="108"/>
      <c r="H571" s="108"/>
      <c r="I571" s="108"/>
      <c r="J571" s="108"/>
      <c r="K571" s="20"/>
    </row>
    <row r="572" spans="2:11" s="16" customFormat="1">
      <c r="B572" s="108"/>
      <c r="C572" s="108"/>
      <c r="D572" s="108"/>
      <c r="E572" s="108"/>
      <c r="F572" s="108"/>
      <c r="G572" s="108"/>
      <c r="H572" s="108"/>
      <c r="I572" s="108"/>
      <c r="J572" s="108"/>
      <c r="K572" s="20"/>
    </row>
    <row r="573" spans="2:11" s="16" customFormat="1">
      <c r="B573" s="108"/>
      <c r="C573" s="108"/>
      <c r="D573" s="108"/>
      <c r="E573" s="108"/>
      <c r="F573" s="108"/>
      <c r="G573" s="108"/>
      <c r="H573" s="108"/>
      <c r="I573" s="108"/>
      <c r="J573" s="108"/>
      <c r="K573" s="20"/>
    </row>
    <row r="574" spans="2:11" s="16" customFormat="1">
      <c r="B574" s="108"/>
      <c r="C574" s="108"/>
      <c r="D574" s="108"/>
      <c r="E574" s="108"/>
      <c r="F574" s="108"/>
      <c r="G574" s="108"/>
      <c r="H574" s="108"/>
      <c r="I574" s="108"/>
      <c r="J574" s="108"/>
      <c r="K574" s="20"/>
    </row>
    <row r="575" spans="2:11" s="16" customFormat="1">
      <c r="B575" s="108"/>
      <c r="C575" s="108"/>
      <c r="D575" s="108"/>
      <c r="E575" s="108"/>
      <c r="F575" s="108"/>
      <c r="G575" s="108"/>
      <c r="H575" s="108"/>
      <c r="I575" s="108"/>
      <c r="J575" s="108"/>
      <c r="K575" s="20"/>
    </row>
    <row r="576" spans="2:11" s="16" customFormat="1">
      <c r="B576" s="108"/>
      <c r="C576" s="108"/>
      <c r="D576" s="108"/>
      <c r="E576" s="108"/>
      <c r="F576" s="108"/>
      <c r="G576" s="108"/>
      <c r="H576" s="108"/>
      <c r="I576" s="108"/>
      <c r="J576" s="108"/>
      <c r="K576" s="20"/>
    </row>
    <row r="577" spans="2:11" s="16" customFormat="1">
      <c r="B577" s="108"/>
      <c r="C577" s="108"/>
      <c r="D577" s="108"/>
      <c r="E577" s="108"/>
      <c r="F577" s="108"/>
      <c r="G577" s="108"/>
      <c r="H577" s="108"/>
      <c r="I577" s="108"/>
      <c r="J577" s="108"/>
      <c r="K577" s="20"/>
    </row>
    <row r="578" spans="2:11" s="16" customFormat="1">
      <c r="B578" s="108"/>
      <c r="C578" s="108"/>
      <c r="D578" s="108"/>
      <c r="E578" s="108"/>
      <c r="F578" s="108"/>
      <c r="G578" s="108"/>
      <c r="H578" s="108"/>
      <c r="I578" s="108"/>
      <c r="J578" s="108"/>
      <c r="K578" s="20"/>
    </row>
    <row r="579" spans="2:11" s="16" customFormat="1">
      <c r="B579" s="108"/>
      <c r="C579" s="108"/>
      <c r="D579" s="108"/>
      <c r="E579" s="108"/>
      <c r="F579" s="108"/>
      <c r="G579" s="108"/>
      <c r="H579" s="108"/>
      <c r="I579" s="108"/>
      <c r="J579" s="108"/>
      <c r="K579" s="20"/>
    </row>
    <row r="580" spans="2:11" s="16" customFormat="1">
      <c r="B580" s="108"/>
      <c r="C580" s="108"/>
      <c r="D580" s="108"/>
      <c r="E580" s="108"/>
      <c r="F580" s="108"/>
      <c r="G580" s="108"/>
      <c r="H580" s="108"/>
      <c r="I580" s="108"/>
      <c r="J580" s="108"/>
      <c r="K580" s="20"/>
    </row>
    <row r="581" spans="2:11" s="16" customFormat="1">
      <c r="B581" s="108"/>
      <c r="C581" s="108"/>
      <c r="D581" s="108"/>
      <c r="E581" s="108"/>
      <c r="F581" s="108"/>
      <c r="G581" s="108"/>
      <c r="H581" s="108"/>
      <c r="I581" s="108"/>
      <c r="J581" s="108"/>
      <c r="K581" s="20"/>
    </row>
    <row r="582" spans="2:11" s="16" customFormat="1">
      <c r="B582" s="108"/>
      <c r="C582" s="108"/>
      <c r="D582" s="108"/>
      <c r="E582" s="108"/>
      <c r="F582" s="108"/>
      <c r="G582" s="108"/>
      <c r="H582" s="108"/>
      <c r="I582" s="108"/>
      <c r="J582" s="108"/>
      <c r="K582" s="20"/>
    </row>
    <row r="583" spans="2:11" s="16" customFormat="1">
      <c r="B583" s="108"/>
      <c r="C583" s="108"/>
      <c r="D583" s="108"/>
      <c r="E583" s="108"/>
      <c r="F583" s="108"/>
      <c r="G583" s="108"/>
      <c r="H583" s="108"/>
      <c r="I583" s="108"/>
      <c r="J583" s="108"/>
      <c r="K583" s="20"/>
    </row>
    <row r="584" spans="2:11" s="16" customFormat="1">
      <c r="B584" s="108"/>
      <c r="C584" s="108"/>
      <c r="D584" s="108"/>
      <c r="E584" s="108"/>
      <c r="F584" s="108"/>
      <c r="G584" s="108"/>
      <c r="H584" s="108"/>
      <c r="I584" s="108"/>
      <c r="J584" s="108"/>
      <c r="K584" s="20"/>
    </row>
    <row r="585" spans="2:11" s="16" customFormat="1">
      <c r="B585" s="108"/>
      <c r="C585" s="108"/>
      <c r="D585" s="108"/>
      <c r="E585" s="108"/>
      <c r="F585" s="108"/>
      <c r="G585" s="108"/>
      <c r="H585" s="108"/>
      <c r="I585" s="108"/>
      <c r="J585" s="108"/>
      <c r="K585" s="20"/>
    </row>
    <row r="586" spans="2:11" s="16" customFormat="1">
      <c r="B586" s="108"/>
      <c r="C586" s="108"/>
      <c r="D586" s="108"/>
      <c r="E586" s="108"/>
      <c r="F586" s="108"/>
      <c r="G586" s="108"/>
      <c r="H586" s="108"/>
      <c r="I586" s="108"/>
      <c r="J586" s="108"/>
      <c r="K586" s="20"/>
    </row>
    <row r="587" spans="2:11" s="16" customFormat="1">
      <c r="B587" s="108"/>
      <c r="C587" s="108"/>
      <c r="D587" s="108"/>
      <c r="E587" s="108"/>
      <c r="F587" s="108"/>
      <c r="G587" s="108"/>
      <c r="H587" s="108"/>
      <c r="I587" s="108"/>
      <c r="J587" s="108"/>
      <c r="K587" s="20"/>
    </row>
    <row r="588" spans="2:11" s="16" customFormat="1">
      <c r="B588" s="108"/>
      <c r="C588" s="108"/>
      <c r="D588" s="108"/>
      <c r="E588" s="108"/>
      <c r="F588" s="108"/>
      <c r="G588" s="108"/>
      <c r="H588" s="108"/>
      <c r="I588" s="108"/>
      <c r="J588" s="108"/>
      <c r="K588" s="20"/>
    </row>
    <row r="589" spans="2:11" s="16" customFormat="1">
      <c r="B589" s="108"/>
      <c r="C589" s="108"/>
      <c r="D589" s="108"/>
      <c r="E589" s="108"/>
      <c r="F589" s="108"/>
      <c r="G589" s="108"/>
      <c r="H589" s="108"/>
      <c r="I589" s="108"/>
      <c r="J589" s="108"/>
      <c r="K589" s="20"/>
    </row>
    <row r="590" spans="2:11" s="16" customFormat="1">
      <c r="B590" s="108"/>
      <c r="C590" s="108"/>
      <c r="D590" s="108"/>
      <c r="E590" s="108"/>
      <c r="F590" s="108"/>
      <c r="G590" s="108"/>
      <c r="H590" s="108"/>
      <c r="I590" s="108"/>
      <c r="J590" s="108"/>
      <c r="K590" s="20"/>
    </row>
    <row r="591" spans="2:11" s="16" customFormat="1">
      <c r="B591" s="108"/>
      <c r="C591" s="108"/>
      <c r="D591" s="108"/>
      <c r="E591" s="108"/>
      <c r="F591" s="108"/>
      <c r="G591" s="108"/>
      <c r="H591" s="108"/>
      <c r="I591" s="108"/>
      <c r="J591" s="108"/>
      <c r="K591" s="20"/>
    </row>
    <row r="592" spans="2:11" s="16" customFormat="1">
      <c r="B592" s="108"/>
      <c r="C592" s="108"/>
      <c r="D592" s="108"/>
      <c r="E592" s="108"/>
      <c r="F592" s="108"/>
      <c r="G592" s="108"/>
      <c r="H592" s="108"/>
      <c r="I592" s="108"/>
      <c r="J592" s="108"/>
      <c r="K592" s="20"/>
    </row>
    <row r="593" spans="2:11" s="16" customFormat="1">
      <c r="B593" s="108"/>
      <c r="C593" s="108"/>
      <c r="D593" s="108"/>
      <c r="E593" s="108"/>
      <c r="F593" s="108"/>
      <c r="G593" s="108"/>
      <c r="H593" s="108"/>
      <c r="I593" s="108"/>
      <c r="J593" s="108"/>
      <c r="K593" s="20"/>
    </row>
    <row r="594" spans="2:11" s="16" customFormat="1">
      <c r="B594" s="108"/>
      <c r="C594" s="108"/>
      <c r="D594" s="108"/>
      <c r="E594" s="108"/>
      <c r="F594" s="108"/>
      <c r="G594" s="108"/>
      <c r="H594" s="108"/>
      <c r="I594" s="108"/>
      <c r="J594" s="108"/>
      <c r="K594" s="20"/>
    </row>
    <row r="595" spans="2:11" s="16" customFormat="1">
      <c r="B595" s="108"/>
      <c r="C595" s="108"/>
      <c r="D595" s="108"/>
      <c r="E595" s="108"/>
      <c r="F595" s="108"/>
      <c r="G595" s="108"/>
      <c r="H595" s="108"/>
      <c r="I595" s="108"/>
      <c r="J595" s="108"/>
      <c r="K595" s="20"/>
    </row>
    <row r="596" spans="2:11" s="16" customFormat="1">
      <c r="B596" s="108"/>
      <c r="C596" s="108"/>
      <c r="D596" s="108"/>
      <c r="E596" s="108"/>
      <c r="F596" s="108"/>
      <c r="G596" s="108"/>
      <c r="H596" s="108"/>
      <c r="I596" s="108"/>
      <c r="J596" s="108"/>
      <c r="K596" s="20"/>
    </row>
    <row r="597" spans="2:11" s="16" customFormat="1">
      <c r="B597" s="108"/>
      <c r="C597" s="108"/>
      <c r="D597" s="108"/>
      <c r="E597" s="108"/>
      <c r="F597" s="108"/>
      <c r="G597" s="108"/>
      <c r="H597" s="108"/>
      <c r="I597" s="108"/>
      <c r="J597" s="108"/>
      <c r="K597" s="20"/>
    </row>
    <row r="598" spans="2:11" s="16" customFormat="1">
      <c r="B598" s="108"/>
      <c r="C598" s="108"/>
      <c r="D598" s="108"/>
      <c r="E598" s="108"/>
      <c r="F598" s="108"/>
      <c r="G598" s="108"/>
      <c r="H598" s="108"/>
      <c r="I598" s="108"/>
      <c r="J598" s="108"/>
      <c r="K598" s="20"/>
    </row>
    <row r="599" spans="2:11" s="16" customFormat="1">
      <c r="B599" s="108"/>
      <c r="C599" s="108"/>
      <c r="D599" s="108"/>
      <c r="E599" s="108"/>
      <c r="F599" s="108"/>
      <c r="G599" s="108"/>
      <c r="H599" s="108"/>
      <c r="I599" s="108"/>
      <c r="J599" s="108"/>
      <c r="K599" s="20"/>
    </row>
    <row r="600" spans="2:11" s="16" customFormat="1">
      <c r="B600" s="108"/>
      <c r="C600" s="108"/>
      <c r="D600" s="108"/>
      <c r="E600" s="108"/>
      <c r="F600" s="108"/>
      <c r="G600" s="108"/>
      <c r="H600" s="108"/>
      <c r="I600" s="108"/>
      <c r="J600" s="108"/>
      <c r="K600" s="20"/>
    </row>
    <row r="601" spans="2:11" s="16" customFormat="1">
      <c r="B601" s="108"/>
      <c r="C601" s="108"/>
      <c r="D601" s="108"/>
      <c r="E601" s="108"/>
      <c r="F601" s="108"/>
      <c r="G601" s="108"/>
      <c r="H601" s="108"/>
      <c r="I601" s="108"/>
      <c r="J601" s="108"/>
      <c r="K601" s="20"/>
    </row>
    <row r="602" spans="2:11" s="16" customFormat="1">
      <c r="B602" s="108"/>
      <c r="C602" s="108"/>
      <c r="D602" s="108"/>
      <c r="E602" s="108"/>
      <c r="F602" s="108"/>
      <c r="G602" s="108"/>
      <c r="H602" s="108"/>
      <c r="I602" s="108"/>
      <c r="J602" s="108"/>
      <c r="K602" s="20"/>
    </row>
    <row r="603" spans="2:11" s="16" customFormat="1">
      <c r="B603" s="108"/>
      <c r="C603" s="108"/>
      <c r="D603" s="108"/>
      <c r="E603" s="108"/>
      <c r="F603" s="108"/>
      <c r="G603" s="108"/>
      <c r="H603" s="108"/>
      <c r="I603" s="108"/>
      <c r="J603" s="108"/>
      <c r="K603" s="20"/>
    </row>
    <row r="604" spans="2:11" s="16" customFormat="1">
      <c r="B604" s="108"/>
      <c r="C604" s="108"/>
      <c r="D604" s="108"/>
      <c r="E604" s="108"/>
      <c r="F604" s="108"/>
      <c r="G604" s="108"/>
      <c r="H604" s="108"/>
      <c r="I604" s="108"/>
      <c r="J604" s="108"/>
      <c r="K604" s="20"/>
    </row>
    <row r="605" spans="2:11" s="16" customFormat="1">
      <c r="B605" s="108"/>
      <c r="C605" s="108"/>
      <c r="D605" s="108"/>
      <c r="E605" s="108"/>
      <c r="F605" s="108"/>
      <c r="G605" s="108"/>
      <c r="H605" s="108"/>
      <c r="I605" s="108"/>
      <c r="J605" s="108"/>
      <c r="K605" s="20"/>
    </row>
    <row r="606" spans="2:11" s="16" customFormat="1">
      <c r="B606" s="108"/>
      <c r="C606" s="108"/>
      <c r="D606" s="108"/>
      <c r="E606" s="108"/>
      <c r="F606" s="108"/>
      <c r="G606" s="108"/>
      <c r="H606" s="108"/>
      <c r="I606" s="108"/>
      <c r="J606" s="108"/>
      <c r="K606" s="20"/>
    </row>
    <row r="607" spans="2:11" s="16" customFormat="1">
      <c r="B607" s="108"/>
      <c r="C607" s="108"/>
      <c r="D607" s="108"/>
      <c r="E607" s="108"/>
      <c r="F607" s="108"/>
      <c r="G607" s="108"/>
      <c r="H607" s="108"/>
      <c r="I607" s="108"/>
      <c r="J607" s="108"/>
      <c r="K607" s="20"/>
    </row>
    <row r="608" spans="2:11" s="16" customFormat="1">
      <c r="B608" s="108"/>
      <c r="C608" s="108"/>
      <c r="D608" s="108"/>
      <c r="E608" s="108"/>
      <c r="F608" s="108"/>
      <c r="G608" s="108"/>
      <c r="H608" s="108"/>
      <c r="I608" s="108"/>
      <c r="J608" s="108"/>
      <c r="K608" s="20"/>
    </row>
    <row r="609" spans="2:11" s="16" customFormat="1">
      <c r="B609" s="108"/>
      <c r="C609" s="108"/>
      <c r="D609" s="108"/>
      <c r="E609" s="108"/>
      <c r="F609" s="108"/>
      <c r="G609" s="108"/>
      <c r="H609" s="108"/>
      <c r="I609" s="108"/>
      <c r="J609" s="108"/>
      <c r="K609" s="20"/>
    </row>
    <row r="610" spans="2:11" s="16" customFormat="1">
      <c r="B610" s="108"/>
      <c r="C610" s="108"/>
      <c r="D610" s="108"/>
      <c r="E610" s="108"/>
      <c r="F610" s="108"/>
      <c r="G610" s="108"/>
      <c r="H610" s="108"/>
      <c r="I610" s="108"/>
      <c r="J610" s="108"/>
      <c r="K610" s="20"/>
    </row>
    <row r="611" spans="2:11" s="16" customFormat="1">
      <c r="B611" s="108"/>
      <c r="C611" s="108"/>
      <c r="D611" s="108"/>
      <c r="E611" s="108"/>
      <c r="F611" s="108"/>
      <c r="G611" s="108"/>
      <c r="H611" s="108"/>
      <c r="I611" s="108"/>
      <c r="J611" s="108"/>
      <c r="K611" s="20"/>
    </row>
    <row r="612" spans="2:11" s="16" customFormat="1">
      <c r="B612" s="108"/>
      <c r="C612" s="108"/>
      <c r="D612" s="108"/>
      <c r="E612" s="108"/>
      <c r="F612" s="108"/>
      <c r="G612" s="108"/>
      <c r="H612" s="108"/>
      <c r="I612" s="108"/>
      <c r="J612" s="108"/>
      <c r="K612" s="20"/>
    </row>
    <row r="613" spans="2:11" s="16" customFormat="1">
      <c r="B613" s="108"/>
      <c r="C613" s="108"/>
      <c r="D613" s="108"/>
      <c r="E613" s="108"/>
      <c r="F613" s="108"/>
      <c r="G613" s="108"/>
      <c r="H613" s="108"/>
      <c r="I613" s="108"/>
      <c r="J613" s="108"/>
      <c r="K613" s="20"/>
    </row>
    <row r="614" spans="2:11" s="16" customFormat="1">
      <c r="B614" s="108"/>
      <c r="C614" s="108"/>
      <c r="D614" s="108"/>
      <c r="E614" s="108"/>
      <c r="F614" s="108"/>
      <c r="G614" s="108"/>
      <c r="H614" s="108"/>
      <c r="I614" s="108"/>
      <c r="J614" s="108"/>
      <c r="K614" s="20"/>
    </row>
    <row r="615" spans="2:11" s="16" customFormat="1">
      <c r="B615" s="108"/>
      <c r="C615" s="108"/>
      <c r="D615" s="108"/>
      <c r="E615" s="108"/>
      <c r="F615" s="108"/>
      <c r="G615" s="108"/>
      <c r="H615" s="108"/>
      <c r="I615" s="108"/>
      <c r="J615" s="108"/>
      <c r="K615" s="20"/>
    </row>
    <row r="616" spans="2:11" s="16" customFormat="1">
      <c r="B616" s="108"/>
      <c r="C616" s="108"/>
      <c r="D616" s="108"/>
      <c r="E616" s="108"/>
      <c r="F616" s="108"/>
      <c r="G616" s="108"/>
      <c r="H616" s="108"/>
      <c r="I616" s="108"/>
      <c r="J616" s="108"/>
      <c r="K616" s="20"/>
    </row>
    <row r="617" spans="2:11" s="16" customFormat="1">
      <c r="B617" s="108"/>
      <c r="C617" s="108"/>
      <c r="D617" s="108"/>
      <c r="E617" s="108"/>
      <c r="F617" s="108"/>
      <c r="G617" s="108"/>
      <c r="H617" s="108"/>
      <c r="I617" s="108"/>
      <c r="J617" s="108"/>
      <c r="K617" s="20"/>
    </row>
    <row r="618" spans="2:11" s="16" customFormat="1">
      <c r="B618" s="108"/>
      <c r="C618" s="108"/>
      <c r="D618" s="108"/>
      <c r="E618" s="108"/>
      <c r="F618" s="108"/>
      <c r="G618" s="108"/>
      <c r="H618" s="108"/>
      <c r="I618" s="108"/>
      <c r="J618" s="108"/>
      <c r="K618" s="20"/>
    </row>
    <row r="619" spans="2:11" s="16" customFormat="1">
      <c r="B619" s="108"/>
      <c r="C619" s="108"/>
      <c r="D619" s="108"/>
      <c r="E619" s="108"/>
      <c r="F619" s="108"/>
      <c r="G619" s="108"/>
      <c r="H619" s="108"/>
      <c r="I619" s="108"/>
      <c r="J619" s="108"/>
      <c r="K619" s="20"/>
    </row>
    <row r="620" spans="2:11" s="16" customFormat="1">
      <c r="B620" s="108"/>
      <c r="C620" s="108"/>
      <c r="D620" s="108"/>
      <c r="E620" s="108"/>
      <c r="F620" s="108"/>
      <c r="G620" s="108"/>
      <c r="H620" s="108"/>
      <c r="I620" s="108"/>
      <c r="J620" s="108"/>
      <c r="K620" s="20"/>
    </row>
    <row r="621" spans="2:11" s="16" customFormat="1">
      <c r="B621" s="108"/>
      <c r="C621" s="108"/>
      <c r="D621" s="108"/>
      <c r="E621" s="108"/>
      <c r="F621" s="108"/>
      <c r="G621" s="108"/>
      <c r="H621" s="108"/>
      <c r="I621" s="108"/>
      <c r="J621" s="108"/>
      <c r="K621" s="20"/>
    </row>
    <row r="622" spans="2:11" s="16" customFormat="1">
      <c r="B622" s="108"/>
      <c r="C622" s="108"/>
      <c r="D622" s="108"/>
      <c r="E622" s="108"/>
      <c r="F622" s="108"/>
      <c r="G622" s="108"/>
      <c r="H622" s="108"/>
      <c r="I622" s="108"/>
      <c r="J622" s="108"/>
      <c r="K622" s="20"/>
    </row>
    <row r="623" spans="2:11" s="16" customFormat="1">
      <c r="B623" s="108"/>
      <c r="C623" s="108"/>
      <c r="D623" s="108"/>
      <c r="E623" s="108"/>
      <c r="F623" s="108"/>
      <c r="G623" s="108"/>
      <c r="H623" s="108"/>
      <c r="I623" s="108"/>
      <c r="J623" s="108"/>
      <c r="K623" s="20"/>
    </row>
    <row r="624" spans="2:11" s="16" customFormat="1">
      <c r="B624" s="108"/>
      <c r="C624" s="108"/>
      <c r="D624" s="108"/>
      <c r="E624" s="108"/>
      <c r="F624" s="108"/>
      <c r="G624" s="108"/>
      <c r="H624" s="108"/>
      <c r="I624" s="108"/>
      <c r="J624" s="108"/>
      <c r="K624" s="20"/>
    </row>
    <row r="625" spans="2:11" s="16" customFormat="1">
      <c r="B625" s="108"/>
      <c r="C625" s="108"/>
      <c r="D625" s="108"/>
      <c r="E625" s="108"/>
      <c r="F625" s="108"/>
      <c r="G625" s="108"/>
      <c r="H625" s="108"/>
      <c r="I625" s="108"/>
      <c r="J625" s="108"/>
      <c r="K625" s="20"/>
    </row>
    <row r="626" spans="2:11" s="16" customFormat="1">
      <c r="B626" s="108"/>
      <c r="C626" s="108"/>
      <c r="D626" s="108"/>
      <c r="E626" s="108"/>
      <c r="F626" s="108"/>
      <c r="G626" s="108"/>
      <c r="H626" s="108"/>
      <c r="I626" s="108"/>
      <c r="J626" s="108"/>
      <c r="K626" s="20"/>
    </row>
    <row r="627" spans="2:11" s="16" customFormat="1">
      <c r="B627" s="108"/>
      <c r="C627" s="108"/>
      <c r="D627" s="108"/>
      <c r="E627" s="108"/>
      <c r="F627" s="108"/>
      <c r="G627" s="108"/>
      <c r="H627" s="108"/>
      <c r="I627" s="108"/>
      <c r="J627" s="108"/>
      <c r="K627" s="20"/>
    </row>
    <row r="628" spans="2:11" s="16" customFormat="1">
      <c r="B628" s="108"/>
      <c r="C628" s="108"/>
      <c r="D628" s="108"/>
      <c r="E628" s="108"/>
      <c r="F628" s="108"/>
      <c r="G628" s="108"/>
      <c r="H628" s="108"/>
      <c r="I628" s="108"/>
      <c r="J628" s="108"/>
      <c r="K628" s="20"/>
    </row>
    <row r="629" spans="2:11" s="16" customFormat="1">
      <c r="B629" s="108"/>
      <c r="C629" s="108"/>
      <c r="D629" s="108"/>
      <c r="E629" s="108"/>
      <c r="F629" s="108"/>
      <c r="G629" s="108"/>
      <c r="H629" s="108"/>
      <c r="I629" s="108"/>
      <c r="J629" s="108"/>
      <c r="K629" s="20"/>
    </row>
    <row r="630" spans="2:11" s="16" customFormat="1">
      <c r="B630" s="108"/>
      <c r="C630" s="108"/>
      <c r="D630" s="108"/>
      <c r="E630" s="108"/>
      <c r="F630" s="108"/>
      <c r="G630" s="108"/>
      <c r="H630" s="108"/>
      <c r="I630" s="108"/>
      <c r="J630" s="108"/>
      <c r="K630" s="20"/>
    </row>
    <row r="631" spans="2:11" s="16" customFormat="1">
      <c r="B631" s="108"/>
      <c r="C631" s="108"/>
      <c r="D631" s="108"/>
      <c r="E631" s="108"/>
      <c r="F631" s="108"/>
      <c r="G631" s="108"/>
      <c r="H631" s="108"/>
      <c r="I631" s="108"/>
      <c r="J631" s="108"/>
      <c r="K631" s="20"/>
    </row>
    <row r="632" spans="2:11" s="16" customFormat="1">
      <c r="B632" s="108"/>
      <c r="C632" s="108"/>
      <c r="D632" s="108"/>
      <c r="E632" s="108"/>
      <c r="F632" s="108"/>
      <c r="G632" s="108"/>
      <c r="H632" s="108"/>
      <c r="I632" s="108"/>
      <c r="J632" s="108"/>
      <c r="K632" s="20"/>
    </row>
    <row r="633" spans="2:11" s="16" customFormat="1">
      <c r="B633" s="108"/>
      <c r="C633" s="108"/>
      <c r="D633" s="108"/>
      <c r="E633" s="108"/>
      <c r="F633" s="108"/>
      <c r="G633" s="108"/>
      <c r="H633" s="108"/>
      <c r="I633" s="108"/>
      <c r="J633" s="108"/>
      <c r="K633" s="20"/>
    </row>
    <row r="634" spans="2:11" s="16" customFormat="1">
      <c r="B634" s="108"/>
      <c r="C634" s="108"/>
      <c r="D634" s="108"/>
      <c r="E634" s="108"/>
      <c r="F634" s="108"/>
      <c r="G634" s="108"/>
      <c r="H634" s="108"/>
      <c r="I634" s="108"/>
      <c r="J634" s="108"/>
      <c r="K634" s="20"/>
    </row>
    <row r="635" spans="2:11" s="16" customFormat="1">
      <c r="B635" s="108"/>
      <c r="C635" s="108"/>
      <c r="D635" s="108"/>
      <c r="E635" s="108"/>
      <c r="F635" s="108"/>
      <c r="G635" s="108"/>
      <c r="H635" s="108"/>
      <c r="I635" s="108"/>
      <c r="J635" s="108"/>
      <c r="K635" s="20"/>
    </row>
    <row r="636" spans="2:11" s="16" customFormat="1">
      <c r="B636" s="108"/>
      <c r="C636" s="108"/>
      <c r="D636" s="108"/>
      <c r="E636" s="108"/>
      <c r="F636" s="108"/>
      <c r="G636" s="108"/>
      <c r="H636" s="108"/>
      <c r="I636" s="108"/>
      <c r="J636" s="108"/>
      <c r="K636" s="20"/>
    </row>
    <row r="637" spans="2:11" s="16" customFormat="1">
      <c r="B637" s="108"/>
      <c r="C637" s="108"/>
      <c r="D637" s="108"/>
      <c r="E637" s="108"/>
      <c r="F637" s="108"/>
      <c r="G637" s="108"/>
      <c r="H637" s="108"/>
      <c r="I637" s="108"/>
      <c r="J637" s="108"/>
      <c r="K637" s="20"/>
    </row>
    <row r="638" spans="2:11" s="16" customFormat="1">
      <c r="B638" s="108"/>
      <c r="C638" s="108"/>
      <c r="D638" s="108"/>
      <c r="E638" s="108"/>
      <c r="F638" s="108"/>
      <c r="G638" s="108"/>
      <c r="H638" s="108"/>
      <c r="I638" s="108"/>
      <c r="J638" s="108"/>
      <c r="K638" s="20"/>
    </row>
    <row r="639" spans="2:11" s="16" customFormat="1">
      <c r="B639" s="108"/>
      <c r="C639" s="108"/>
      <c r="D639" s="108"/>
      <c r="E639" s="108"/>
      <c r="F639" s="108"/>
      <c r="G639" s="108"/>
      <c r="H639" s="108"/>
      <c r="I639" s="108"/>
      <c r="J639" s="108"/>
      <c r="K639" s="20"/>
    </row>
    <row r="640" spans="2:11" s="16" customFormat="1">
      <c r="B640" s="108"/>
      <c r="C640" s="108"/>
      <c r="D640" s="108"/>
      <c r="E640" s="108"/>
      <c r="F640" s="108"/>
      <c r="G640" s="108"/>
      <c r="H640" s="108"/>
      <c r="I640" s="108"/>
      <c r="J640" s="108"/>
      <c r="K640" s="20"/>
    </row>
    <row r="641" spans="2:11" s="16" customFormat="1">
      <c r="B641" s="108"/>
      <c r="C641" s="108"/>
      <c r="D641" s="108"/>
      <c r="E641" s="108"/>
      <c r="F641" s="108"/>
      <c r="G641" s="108"/>
      <c r="H641" s="108"/>
      <c r="I641" s="108"/>
      <c r="J641" s="108"/>
      <c r="K641" s="20"/>
    </row>
    <row r="642" spans="2:11" s="16" customFormat="1">
      <c r="B642" s="108"/>
      <c r="C642" s="108"/>
      <c r="D642" s="108"/>
      <c r="E642" s="108"/>
      <c r="F642" s="108"/>
      <c r="G642" s="108"/>
      <c r="H642" s="108"/>
      <c r="I642" s="108"/>
      <c r="J642" s="108"/>
      <c r="K642" s="20"/>
    </row>
    <row r="643" spans="2:11" s="16" customFormat="1">
      <c r="B643" s="108"/>
      <c r="C643" s="108"/>
      <c r="D643" s="108"/>
      <c r="E643" s="108"/>
      <c r="F643" s="108"/>
      <c r="G643" s="108"/>
      <c r="H643" s="108"/>
      <c r="I643" s="108"/>
      <c r="J643" s="108"/>
      <c r="K643" s="20"/>
    </row>
    <row r="644" spans="2:11" s="16" customFormat="1">
      <c r="B644" s="108"/>
      <c r="C644" s="108"/>
      <c r="D644" s="108"/>
      <c r="E644" s="108"/>
      <c r="F644" s="108"/>
      <c r="G644" s="108"/>
      <c r="H644" s="108"/>
      <c r="I644" s="108"/>
      <c r="J644" s="108"/>
      <c r="K644" s="20"/>
    </row>
    <row r="645" spans="2:11" s="16" customFormat="1">
      <c r="B645" s="108"/>
      <c r="C645" s="108"/>
      <c r="D645" s="108"/>
      <c r="E645" s="108"/>
      <c r="F645" s="108"/>
      <c r="G645" s="108"/>
      <c r="H645" s="108"/>
      <c r="I645" s="108"/>
      <c r="J645" s="108"/>
      <c r="K645" s="20"/>
    </row>
    <row r="646" spans="2:11" s="16" customFormat="1">
      <c r="B646" s="108"/>
      <c r="C646" s="108"/>
      <c r="D646" s="108"/>
      <c r="E646" s="108"/>
      <c r="F646" s="108"/>
      <c r="G646" s="108"/>
      <c r="H646" s="108"/>
      <c r="I646" s="108"/>
      <c r="J646" s="108"/>
      <c r="K646" s="20"/>
    </row>
    <row r="647" spans="2:11" s="16" customFormat="1">
      <c r="B647" s="108"/>
      <c r="C647" s="108"/>
      <c r="D647" s="108"/>
      <c r="E647" s="108"/>
      <c r="F647" s="108"/>
      <c r="G647" s="108"/>
      <c r="H647" s="108"/>
      <c r="I647" s="108"/>
      <c r="J647" s="108"/>
      <c r="K647" s="20"/>
    </row>
    <row r="648" spans="2:11" s="16" customFormat="1">
      <c r="B648" s="108"/>
      <c r="C648" s="108"/>
      <c r="D648" s="108"/>
      <c r="E648" s="108"/>
      <c r="F648" s="108"/>
      <c r="G648" s="108"/>
      <c r="H648" s="108"/>
      <c r="I648" s="108"/>
      <c r="J648" s="108"/>
      <c r="K648" s="20"/>
    </row>
    <row r="649" spans="2:11" s="16" customFormat="1">
      <c r="B649" s="108"/>
      <c r="C649" s="108"/>
      <c r="D649" s="108"/>
      <c r="E649" s="108"/>
      <c r="F649" s="108"/>
      <c r="G649" s="108"/>
      <c r="H649" s="108"/>
      <c r="I649" s="108"/>
      <c r="J649" s="108"/>
      <c r="K649" s="20"/>
    </row>
    <row r="650" spans="2:11" s="16" customFormat="1">
      <c r="B650" s="108"/>
      <c r="C650" s="108"/>
      <c r="D650" s="108"/>
      <c r="E650" s="108"/>
      <c r="F650" s="108"/>
      <c r="G650" s="108"/>
      <c r="H650" s="108"/>
      <c r="I650" s="108"/>
      <c r="J650" s="108"/>
      <c r="K650" s="20"/>
    </row>
    <row r="651" spans="2:11" s="16" customFormat="1">
      <c r="B651" s="108"/>
      <c r="C651" s="108"/>
      <c r="D651" s="108"/>
      <c r="E651" s="108"/>
      <c r="F651" s="108"/>
      <c r="G651" s="108"/>
      <c r="H651" s="108"/>
      <c r="I651" s="108"/>
      <c r="J651" s="108"/>
      <c r="K651" s="20"/>
    </row>
    <row r="652" spans="2:11" s="16" customFormat="1">
      <c r="B652" s="108"/>
      <c r="C652" s="108"/>
      <c r="D652" s="108"/>
      <c r="E652" s="108"/>
      <c r="F652" s="108"/>
      <c r="G652" s="108"/>
      <c r="H652" s="108"/>
      <c r="I652" s="108"/>
      <c r="J652" s="108"/>
      <c r="K652" s="20"/>
    </row>
    <row r="653" spans="2:11" s="16" customFormat="1">
      <c r="B653" s="108"/>
      <c r="C653" s="108"/>
      <c r="D653" s="108"/>
      <c r="E653" s="108"/>
      <c r="F653" s="108"/>
      <c r="G653" s="108"/>
      <c r="H653" s="108"/>
      <c r="I653" s="108"/>
      <c r="J653" s="108"/>
      <c r="K653" s="20"/>
    </row>
    <row r="654" spans="2:11" s="16" customFormat="1">
      <c r="B654" s="108"/>
      <c r="C654" s="108"/>
      <c r="D654" s="108"/>
      <c r="E654" s="108"/>
      <c r="F654" s="108"/>
      <c r="G654" s="108"/>
      <c r="H654" s="108"/>
      <c r="I654" s="108"/>
      <c r="J654" s="108"/>
      <c r="K654" s="20"/>
    </row>
    <row r="655" spans="2:11" s="16" customFormat="1">
      <c r="B655" s="108"/>
      <c r="C655" s="108"/>
      <c r="D655" s="108"/>
      <c r="E655" s="108"/>
      <c r="F655" s="108"/>
      <c r="G655" s="108"/>
      <c r="H655" s="108"/>
      <c r="I655" s="108"/>
      <c r="J655" s="108"/>
      <c r="K655" s="20"/>
    </row>
    <row r="656" spans="2:11" s="16" customFormat="1">
      <c r="B656" s="108"/>
      <c r="C656" s="108"/>
      <c r="D656" s="108"/>
      <c r="E656" s="108"/>
      <c r="F656" s="108"/>
      <c r="G656" s="108"/>
      <c r="H656" s="108"/>
      <c r="I656" s="108"/>
      <c r="J656" s="108"/>
      <c r="K656" s="20"/>
    </row>
    <row r="657" spans="2:11" s="16" customFormat="1">
      <c r="B657" s="108"/>
      <c r="C657" s="108"/>
      <c r="D657" s="108"/>
      <c r="E657" s="108"/>
      <c r="F657" s="108"/>
      <c r="G657" s="108"/>
      <c r="H657" s="108"/>
      <c r="I657" s="108"/>
      <c r="J657" s="108"/>
      <c r="K657" s="20"/>
    </row>
    <row r="658" spans="2:11" s="16" customFormat="1">
      <c r="B658" s="108"/>
      <c r="C658" s="108"/>
      <c r="D658" s="108"/>
      <c r="E658" s="108"/>
      <c r="F658" s="108"/>
      <c r="G658" s="108"/>
      <c r="H658" s="108"/>
      <c r="I658" s="108"/>
      <c r="J658" s="108"/>
      <c r="K658" s="20"/>
    </row>
    <row r="659" spans="2:11" s="16" customFormat="1">
      <c r="B659" s="108"/>
      <c r="C659" s="108"/>
      <c r="D659" s="108"/>
      <c r="E659" s="108"/>
      <c r="F659" s="108"/>
      <c r="G659" s="108"/>
      <c r="H659" s="108"/>
      <c r="I659" s="108"/>
      <c r="J659" s="108"/>
      <c r="K659" s="20"/>
    </row>
    <row r="660" spans="2:11" s="16" customFormat="1">
      <c r="B660" s="108"/>
      <c r="C660" s="108"/>
      <c r="D660" s="108"/>
      <c r="E660" s="108"/>
      <c r="F660" s="108"/>
      <c r="G660" s="108"/>
      <c r="H660" s="108"/>
      <c r="I660" s="108"/>
      <c r="J660" s="108"/>
      <c r="K660" s="20"/>
    </row>
    <row r="661" spans="2:11" s="16" customFormat="1">
      <c r="B661" s="108"/>
      <c r="C661" s="108"/>
      <c r="D661" s="108"/>
      <c r="E661" s="108"/>
      <c r="F661" s="108"/>
      <c r="G661" s="108"/>
      <c r="H661" s="108"/>
      <c r="I661" s="108"/>
      <c r="J661" s="108"/>
      <c r="K661" s="20"/>
    </row>
    <row r="662" spans="2:11" s="16" customFormat="1">
      <c r="B662" s="108"/>
      <c r="C662" s="108"/>
      <c r="D662" s="108"/>
      <c r="E662" s="108"/>
      <c r="F662" s="108"/>
      <c r="G662" s="108"/>
      <c r="H662" s="108"/>
      <c r="I662" s="108"/>
      <c r="J662" s="108"/>
      <c r="K662" s="20"/>
    </row>
    <row r="663" spans="2:11" s="16" customFormat="1">
      <c r="B663" s="108"/>
      <c r="C663" s="108"/>
      <c r="D663" s="108"/>
      <c r="E663" s="108"/>
      <c r="F663" s="108"/>
      <c r="G663" s="108"/>
      <c r="H663" s="108"/>
      <c r="I663" s="108"/>
      <c r="J663" s="108"/>
      <c r="K663" s="20"/>
    </row>
    <row r="664" spans="2:11" s="16" customFormat="1">
      <c r="B664" s="108"/>
      <c r="C664" s="108"/>
      <c r="D664" s="108"/>
      <c r="E664" s="108"/>
      <c r="F664" s="108"/>
      <c r="G664" s="108"/>
      <c r="H664" s="108"/>
      <c r="I664" s="108"/>
      <c r="J664" s="108"/>
      <c r="K664" s="20"/>
    </row>
    <row r="665" spans="2:11" s="16" customFormat="1">
      <c r="B665" s="108"/>
      <c r="C665" s="108"/>
      <c r="D665" s="108"/>
      <c r="E665" s="108"/>
      <c r="F665" s="108"/>
      <c r="G665" s="108"/>
      <c r="H665" s="108"/>
      <c r="I665" s="108"/>
      <c r="J665" s="108"/>
      <c r="K665" s="20"/>
    </row>
    <row r="666" spans="2:11" s="16" customFormat="1">
      <c r="B666" s="108"/>
      <c r="C666" s="108"/>
      <c r="D666" s="108"/>
      <c r="E666" s="108"/>
      <c r="F666" s="108"/>
      <c r="G666" s="108"/>
      <c r="H666" s="108"/>
      <c r="I666" s="108"/>
      <c r="J666" s="108"/>
      <c r="K666" s="20"/>
    </row>
    <row r="667" spans="2:11" s="16" customFormat="1">
      <c r="B667" s="108"/>
      <c r="C667" s="108"/>
      <c r="D667" s="108"/>
      <c r="E667" s="108"/>
      <c r="F667" s="108"/>
      <c r="G667" s="108"/>
      <c r="H667" s="108"/>
      <c r="I667" s="108"/>
      <c r="J667" s="108"/>
      <c r="K667" s="20"/>
    </row>
    <row r="668" spans="2:11" s="16" customFormat="1">
      <c r="B668" s="108"/>
      <c r="C668" s="108"/>
      <c r="D668" s="108"/>
      <c r="E668" s="108"/>
      <c r="F668" s="108"/>
      <c r="G668" s="108"/>
      <c r="H668" s="108"/>
      <c r="I668" s="108"/>
      <c r="J668" s="108"/>
      <c r="K668" s="20"/>
    </row>
    <row r="669" spans="2:11" s="16" customFormat="1">
      <c r="B669" s="108"/>
      <c r="C669" s="108"/>
      <c r="D669" s="108"/>
      <c r="E669" s="108"/>
      <c r="F669" s="108"/>
      <c r="G669" s="108"/>
      <c r="H669" s="108"/>
      <c r="I669" s="108"/>
      <c r="J669" s="108"/>
      <c r="K669" s="20"/>
    </row>
    <row r="670" spans="2:11" s="16" customFormat="1">
      <c r="B670" s="108"/>
      <c r="C670" s="108"/>
      <c r="D670" s="108"/>
      <c r="E670" s="108"/>
      <c r="F670" s="108"/>
      <c r="G670" s="108"/>
      <c r="H670" s="108"/>
      <c r="I670" s="108"/>
      <c r="J670" s="108"/>
      <c r="K670" s="20"/>
    </row>
    <row r="671" spans="2:11" s="16" customFormat="1">
      <c r="B671" s="108"/>
      <c r="C671" s="108"/>
      <c r="D671" s="108"/>
      <c r="E671" s="108"/>
      <c r="F671" s="108"/>
      <c r="G671" s="108"/>
      <c r="H671" s="108"/>
      <c r="I671" s="108"/>
      <c r="J671" s="108"/>
      <c r="K671" s="20"/>
    </row>
    <row r="672" spans="2:11" s="16" customFormat="1">
      <c r="B672" s="108"/>
      <c r="C672" s="108"/>
      <c r="D672" s="108"/>
      <c r="E672" s="108"/>
      <c r="F672" s="108"/>
      <c r="G672" s="108"/>
      <c r="H672" s="108"/>
      <c r="I672" s="108"/>
      <c r="J672" s="108"/>
      <c r="K672" s="20"/>
    </row>
    <row r="673" spans="2:11" s="16" customFormat="1">
      <c r="B673" s="108"/>
      <c r="C673" s="108"/>
      <c r="D673" s="108"/>
      <c r="E673" s="108"/>
      <c r="F673" s="108"/>
      <c r="G673" s="108"/>
      <c r="H673" s="108"/>
      <c r="I673" s="108"/>
      <c r="J673" s="108"/>
      <c r="K673" s="20"/>
    </row>
    <row r="674" spans="2:11" s="16" customFormat="1">
      <c r="B674" s="108"/>
      <c r="C674" s="108"/>
      <c r="D674" s="108"/>
      <c r="E674" s="108"/>
      <c r="F674" s="108"/>
      <c r="G674" s="108"/>
      <c r="H674" s="108"/>
      <c r="I674" s="108"/>
      <c r="J674" s="108"/>
      <c r="K674" s="20"/>
    </row>
    <row r="675" spans="2:11" s="16" customFormat="1">
      <c r="B675" s="108"/>
      <c r="C675" s="108"/>
      <c r="D675" s="108"/>
      <c r="E675" s="108"/>
      <c r="F675" s="108"/>
      <c r="G675" s="108"/>
      <c r="H675" s="108"/>
      <c r="I675" s="108"/>
      <c r="J675" s="108"/>
      <c r="K675" s="20"/>
    </row>
    <row r="676" spans="2:11" s="16" customFormat="1">
      <c r="B676" s="108"/>
      <c r="C676" s="108"/>
      <c r="D676" s="108"/>
      <c r="E676" s="108"/>
      <c r="F676" s="108"/>
      <c r="G676" s="108"/>
      <c r="H676" s="108"/>
      <c r="I676" s="108"/>
      <c r="J676" s="108"/>
      <c r="K676" s="20"/>
    </row>
    <row r="677" spans="2:11" s="16" customFormat="1">
      <c r="B677" s="108"/>
      <c r="C677" s="108"/>
      <c r="D677" s="108"/>
      <c r="E677" s="108"/>
      <c r="F677" s="108"/>
      <c r="G677" s="108"/>
      <c r="H677" s="108"/>
      <c r="I677" s="108"/>
      <c r="J677" s="108"/>
      <c r="K677" s="20"/>
    </row>
    <row r="678" spans="2:11" s="16" customFormat="1">
      <c r="B678" s="108"/>
      <c r="C678" s="108"/>
      <c r="D678" s="108"/>
      <c r="E678" s="108"/>
      <c r="F678" s="108"/>
      <c r="G678" s="108"/>
      <c r="H678" s="108"/>
      <c r="I678" s="108"/>
      <c r="J678" s="108"/>
      <c r="K678" s="20"/>
    </row>
    <row r="679" spans="2:11" s="16" customFormat="1">
      <c r="B679" s="108"/>
      <c r="C679" s="108"/>
      <c r="D679" s="108"/>
      <c r="E679" s="108"/>
      <c r="F679" s="108"/>
      <c r="G679" s="108"/>
      <c r="H679" s="108"/>
      <c r="I679" s="108"/>
      <c r="J679" s="108"/>
      <c r="K679" s="20"/>
    </row>
    <row r="680" spans="2:11" s="16" customFormat="1">
      <c r="B680" s="108"/>
      <c r="C680" s="108"/>
      <c r="D680" s="108"/>
      <c r="E680" s="108"/>
      <c r="F680" s="108"/>
      <c r="G680" s="108"/>
      <c r="H680" s="108"/>
      <c r="I680" s="108"/>
      <c r="J680" s="108"/>
      <c r="K680" s="20"/>
    </row>
    <row r="681" spans="2:11" s="16" customFormat="1">
      <c r="B681" s="108"/>
      <c r="C681" s="108"/>
      <c r="D681" s="108"/>
      <c r="E681" s="108"/>
      <c r="F681" s="108"/>
      <c r="G681" s="108"/>
      <c r="H681" s="108"/>
      <c r="I681" s="108"/>
      <c r="J681" s="108"/>
      <c r="K681" s="20"/>
    </row>
    <row r="682" spans="2:11" s="16" customFormat="1">
      <c r="B682" s="108"/>
      <c r="C682" s="108"/>
      <c r="D682" s="108"/>
      <c r="E682" s="108"/>
      <c r="F682" s="108"/>
      <c r="G682" s="108"/>
      <c r="H682" s="108"/>
      <c r="I682" s="108"/>
      <c r="J682" s="108"/>
      <c r="K682" s="20"/>
    </row>
    <row r="683" spans="2:11" s="16" customFormat="1">
      <c r="B683" s="108"/>
      <c r="C683" s="108"/>
      <c r="D683" s="108"/>
      <c r="E683" s="108"/>
      <c r="F683" s="108"/>
      <c r="G683" s="108"/>
      <c r="H683" s="108"/>
      <c r="I683" s="108"/>
      <c r="J683" s="108"/>
      <c r="K683" s="20"/>
    </row>
    <row r="684" spans="2:11" s="16" customFormat="1">
      <c r="B684" s="108"/>
      <c r="C684" s="108"/>
      <c r="D684" s="108"/>
      <c r="E684" s="108"/>
      <c r="F684" s="108"/>
      <c r="G684" s="108"/>
      <c r="H684" s="108"/>
      <c r="I684" s="108"/>
      <c r="J684" s="108"/>
      <c r="K684" s="20"/>
    </row>
    <row r="685" spans="2:11" s="16" customFormat="1">
      <c r="B685" s="108"/>
      <c r="C685" s="108"/>
      <c r="D685" s="108"/>
      <c r="E685" s="108"/>
      <c r="F685" s="108"/>
      <c r="G685" s="108"/>
      <c r="H685" s="108"/>
      <c r="I685" s="108"/>
      <c r="J685" s="108"/>
      <c r="K685" s="20"/>
    </row>
    <row r="686" spans="2:11" s="16" customFormat="1">
      <c r="B686" s="108"/>
      <c r="C686" s="108"/>
      <c r="D686" s="108"/>
      <c r="E686" s="108"/>
      <c r="F686" s="108"/>
      <c r="G686" s="108"/>
      <c r="H686" s="108"/>
      <c r="I686" s="108"/>
      <c r="J686" s="108"/>
      <c r="K686" s="20"/>
    </row>
    <row r="687" spans="2:11" s="16" customFormat="1">
      <c r="B687" s="108"/>
      <c r="C687" s="108"/>
      <c r="D687" s="108"/>
      <c r="E687" s="108"/>
      <c r="F687" s="108"/>
      <c r="G687" s="108"/>
      <c r="H687" s="108"/>
      <c r="I687" s="108"/>
      <c r="J687" s="108"/>
      <c r="K687" s="20"/>
    </row>
    <row r="688" spans="2:11" s="16" customFormat="1">
      <c r="B688" s="108"/>
      <c r="C688" s="108"/>
      <c r="D688" s="108"/>
      <c r="E688" s="108"/>
      <c r="F688" s="108"/>
      <c r="G688" s="108"/>
      <c r="H688" s="108"/>
      <c r="I688" s="108"/>
      <c r="J688" s="108"/>
      <c r="K688" s="20"/>
    </row>
    <row r="689" spans="2:11" s="16" customFormat="1">
      <c r="B689" s="108"/>
      <c r="C689" s="108"/>
      <c r="D689" s="108"/>
      <c r="E689" s="108"/>
      <c r="F689" s="108"/>
      <c r="G689" s="108"/>
      <c r="H689" s="108"/>
      <c r="I689" s="108"/>
      <c r="J689" s="108"/>
      <c r="K689" s="20"/>
    </row>
    <row r="690" spans="2:11" s="16" customFormat="1">
      <c r="B690" s="108"/>
      <c r="C690" s="108"/>
      <c r="D690" s="108"/>
      <c r="E690" s="108"/>
      <c r="F690" s="108"/>
      <c r="G690" s="108"/>
      <c r="H690" s="108"/>
      <c r="I690" s="108"/>
      <c r="J690" s="108"/>
      <c r="K690" s="20"/>
    </row>
    <row r="691" spans="2:11" s="16" customFormat="1">
      <c r="B691" s="108"/>
      <c r="C691" s="108"/>
      <c r="D691" s="108"/>
      <c r="E691" s="108"/>
      <c r="F691" s="108"/>
      <c r="G691" s="108"/>
      <c r="H691" s="108"/>
      <c r="I691" s="108"/>
      <c r="J691" s="108"/>
      <c r="K691" s="20"/>
    </row>
    <row r="692" spans="2:11" s="16" customFormat="1">
      <c r="B692" s="108"/>
      <c r="C692" s="108"/>
      <c r="D692" s="108"/>
      <c r="E692" s="108"/>
      <c r="F692" s="108"/>
      <c r="G692" s="108"/>
      <c r="H692" s="108"/>
      <c r="I692" s="108"/>
      <c r="J692" s="108"/>
      <c r="K692" s="20"/>
    </row>
    <row r="693" spans="2:11" s="16" customFormat="1">
      <c r="B693" s="108"/>
      <c r="C693" s="108"/>
      <c r="D693" s="108"/>
      <c r="E693" s="108"/>
      <c r="F693" s="108"/>
      <c r="G693" s="108"/>
      <c r="H693" s="108"/>
      <c r="I693" s="108"/>
      <c r="J693" s="108"/>
      <c r="K693" s="20"/>
    </row>
    <row r="694" spans="2:11" s="16" customFormat="1">
      <c r="B694" s="108"/>
      <c r="C694" s="108"/>
      <c r="D694" s="108"/>
      <c r="E694" s="108"/>
      <c r="F694" s="108"/>
      <c r="G694" s="108"/>
      <c r="H694" s="108"/>
      <c r="I694" s="108"/>
      <c r="J694" s="108"/>
      <c r="K694" s="20"/>
    </row>
    <row r="695" spans="2:11" s="16" customFormat="1">
      <c r="B695" s="108"/>
      <c r="C695" s="108"/>
      <c r="D695" s="108"/>
      <c r="E695" s="108"/>
      <c r="F695" s="108"/>
      <c r="G695" s="108"/>
      <c r="H695" s="108"/>
      <c r="I695" s="108"/>
      <c r="J695" s="108"/>
      <c r="K695" s="20"/>
    </row>
    <row r="696" spans="2:11" s="16" customFormat="1">
      <c r="B696" s="108"/>
      <c r="C696" s="108"/>
      <c r="D696" s="108"/>
      <c r="E696" s="108"/>
      <c r="F696" s="108"/>
      <c r="G696" s="108"/>
      <c r="H696" s="108"/>
      <c r="I696" s="108"/>
      <c r="J696" s="108"/>
      <c r="K696" s="20"/>
    </row>
    <row r="697" spans="2:11" s="16" customFormat="1">
      <c r="B697" s="108"/>
      <c r="C697" s="108"/>
      <c r="D697" s="108"/>
      <c r="E697" s="108"/>
      <c r="F697" s="108"/>
      <c r="G697" s="108"/>
      <c r="H697" s="108"/>
      <c r="I697" s="108"/>
      <c r="J697" s="108"/>
      <c r="K697" s="20"/>
    </row>
    <row r="698" spans="2:11" s="16" customFormat="1">
      <c r="B698" s="108"/>
      <c r="C698" s="108"/>
      <c r="D698" s="108"/>
      <c r="E698" s="108"/>
      <c r="F698" s="108"/>
      <c r="G698" s="108"/>
      <c r="H698" s="108"/>
      <c r="I698" s="108"/>
      <c r="J698" s="108"/>
      <c r="K698" s="20"/>
    </row>
    <row r="699" spans="2:11" s="16" customFormat="1">
      <c r="B699" s="108"/>
      <c r="C699" s="108"/>
      <c r="D699" s="108"/>
      <c r="E699" s="108"/>
      <c r="F699" s="108"/>
      <c r="G699" s="108"/>
      <c r="H699" s="108"/>
      <c r="I699" s="108"/>
      <c r="J699" s="108"/>
      <c r="K699" s="20"/>
    </row>
    <row r="700" spans="2:11" s="16" customFormat="1">
      <c r="B700" s="108"/>
      <c r="C700" s="108"/>
      <c r="D700" s="108"/>
      <c r="E700" s="108"/>
      <c r="F700" s="108"/>
      <c r="G700" s="108"/>
      <c r="H700" s="108"/>
      <c r="I700" s="108"/>
      <c r="J700" s="108"/>
      <c r="K700" s="20"/>
    </row>
    <row r="701" spans="2:11" s="16" customFormat="1">
      <c r="B701" s="108"/>
      <c r="C701" s="108"/>
      <c r="D701" s="108"/>
      <c r="E701" s="108"/>
      <c r="F701" s="108"/>
      <c r="G701" s="108"/>
      <c r="H701" s="108"/>
      <c r="I701" s="108"/>
      <c r="J701" s="108"/>
      <c r="K701" s="20"/>
    </row>
    <row r="702" spans="2:11" s="16" customFormat="1">
      <c r="B702" s="108"/>
      <c r="C702" s="108"/>
      <c r="D702" s="108"/>
      <c r="E702" s="108"/>
      <c r="F702" s="108"/>
      <c r="G702" s="108"/>
      <c r="H702" s="108"/>
      <c r="I702" s="108"/>
      <c r="J702" s="108"/>
      <c r="K702" s="20"/>
    </row>
    <row r="703" spans="2:11" s="16" customFormat="1">
      <c r="B703" s="108"/>
      <c r="C703" s="108"/>
      <c r="D703" s="108"/>
      <c r="E703" s="108"/>
      <c r="F703" s="108"/>
      <c r="G703" s="108"/>
      <c r="H703" s="108"/>
      <c r="I703" s="108"/>
      <c r="J703" s="108"/>
      <c r="K703" s="20"/>
    </row>
    <row r="704" spans="2:11" s="16" customFormat="1">
      <c r="B704" s="108"/>
      <c r="C704" s="108"/>
      <c r="D704" s="108"/>
      <c r="E704" s="108"/>
      <c r="F704" s="108"/>
      <c r="G704" s="108"/>
      <c r="H704" s="108"/>
      <c r="I704" s="108"/>
      <c r="J704" s="108"/>
      <c r="K704" s="20"/>
    </row>
    <row r="705" spans="2:11" s="16" customFormat="1">
      <c r="B705" s="108"/>
      <c r="C705" s="108"/>
      <c r="D705" s="108"/>
      <c r="E705" s="108"/>
      <c r="F705" s="108"/>
      <c r="G705" s="108"/>
      <c r="H705" s="108"/>
      <c r="I705" s="108"/>
      <c r="J705" s="108"/>
      <c r="K705" s="20"/>
    </row>
    <row r="706" spans="2:11" s="16" customFormat="1">
      <c r="B706" s="108"/>
      <c r="C706" s="108"/>
      <c r="D706" s="108"/>
      <c r="E706" s="108"/>
      <c r="F706" s="108"/>
      <c r="G706" s="108"/>
      <c r="H706" s="108"/>
      <c r="I706" s="108"/>
      <c r="J706" s="108"/>
      <c r="K706" s="20"/>
    </row>
    <row r="707" spans="2:11" s="16" customFormat="1">
      <c r="B707" s="108"/>
      <c r="C707" s="108"/>
      <c r="D707" s="108"/>
      <c r="E707" s="108"/>
      <c r="F707" s="108"/>
      <c r="G707" s="108"/>
      <c r="H707" s="108"/>
      <c r="I707" s="108"/>
      <c r="J707" s="108"/>
      <c r="K707" s="20"/>
    </row>
    <row r="708" spans="2:11" s="16" customFormat="1">
      <c r="B708" s="108"/>
      <c r="C708" s="108"/>
      <c r="D708" s="108"/>
      <c r="E708" s="108"/>
      <c r="F708" s="108"/>
      <c r="G708" s="108"/>
      <c r="H708" s="108"/>
      <c r="I708" s="108"/>
      <c r="J708" s="108"/>
      <c r="K708" s="20"/>
    </row>
    <row r="709" spans="2:11" s="16" customFormat="1">
      <c r="B709" s="108"/>
      <c r="C709" s="108"/>
      <c r="D709" s="108"/>
      <c r="E709" s="108"/>
      <c r="F709" s="108"/>
      <c r="G709" s="108"/>
      <c r="H709" s="108"/>
      <c r="I709" s="108"/>
      <c r="J709" s="108"/>
      <c r="K709" s="20"/>
    </row>
    <row r="710" spans="2:11" s="16" customFormat="1">
      <c r="B710" s="108"/>
      <c r="C710" s="108"/>
      <c r="D710" s="108"/>
      <c r="E710" s="108"/>
      <c r="F710" s="108"/>
      <c r="G710" s="108"/>
      <c r="H710" s="108"/>
      <c r="I710" s="108"/>
      <c r="J710" s="108"/>
      <c r="K710" s="20"/>
    </row>
    <row r="711" spans="2:11" s="16" customFormat="1">
      <c r="B711" s="108"/>
      <c r="C711" s="108"/>
      <c r="D711" s="108"/>
      <c r="E711" s="108"/>
      <c r="F711" s="108"/>
      <c r="G711" s="108"/>
      <c r="H711" s="108"/>
      <c r="I711" s="108"/>
      <c r="J711" s="108"/>
      <c r="K711" s="20"/>
    </row>
    <row r="712" spans="2:11" s="16" customFormat="1">
      <c r="B712" s="108"/>
      <c r="C712" s="108"/>
      <c r="D712" s="108"/>
      <c r="E712" s="108"/>
      <c r="F712" s="108"/>
      <c r="G712" s="108"/>
      <c r="H712" s="108"/>
      <c r="I712" s="108"/>
      <c r="J712" s="108"/>
      <c r="K712" s="20"/>
    </row>
    <row r="713" spans="2:11" s="16" customFormat="1">
      <c r="B713" s="108"/>
      <c r="C713" s="108"/>
      <c r="D713" s="108"/>
      <c r="E713" s="108"/>
      <c r="F713" s="108"/>
      <c r="G713" s="108"/>
      <c r="H713" s="108"/>
      <c r="I713" s="108"/>
      <c r="J713" s="108"/>
      <c r="K713" s="20"/>
    </row>
    <row r="714" spans="2:11" s="16" customFormat="1">
      <c r="B714" s="108"/>
      <c r="C714" s="108"/>
      <c r="D714" s="108"/>
      <c r="E714" s="108"/>
      <c r="F714" s="108"/>
      <c r="G714" s="108"/>
      <c r="H714" s="108"/>
      <c r="I714" s="108"/>
      <c r="J714" s="108"/>
      <c r="K714" s="20"/>
    </row>
    <row r="715" spans="2:11" s="16" customFormat="1">
      <c r="B715" s="108"/>
      <c r="C715" s="108"/>
      <c r="D715" s="108"/>
      <c r="E715" s="108"/>
      <c r="F715" s="108"/>
      <c r="G715" s="108"/>
      <c r="H715" s="108"/>
      <c r="I715" s="108"/>
      <c r="J715" s="108"/>
      <c r="K715" s="20"/>
    </row>
    <row r="716" spans="2:11" s="16" customFormat="1">
      <c r="B716" s="108"/>
      <c r="C716" s="108"/>
      <c r="D716" s="108"/>
      <c r="E716" s="108"/>
      <c r="F716" s="108"/>
      <c r="G716" s="108"/>
      <c r="H716" s="108"/>
      <c r="I716" s="108"/>
      <c r="J716" s="108"/>
      <c r="K716" s="20"/>
    </row>
    <row r="717" spans="2:11" s="16" customFormat="1">
      <c r="B717" s="108"/>
      <c r="C717" s="108"/>
      <c r="D717" s="108"/>
      <c r="E717" s="108"/>
      <c r="F717" s="108"/>
      <c r="G717" s="108"/>
      <c r="H717" s="108"/>
      <c r="I717" s="108"/>
      <c r="J717" s="108"/>
      <c r="K717" s="20"/>
    </row>
    <row r="718" spans="2:11" s="16" customFormat="1">
      <c r="B718" s="108"/>
      <c r="C718" s="108"/>
      <c r="D718" s="108"/>
      <c r="E718" s="108"/>
      <c r="F718" s="108"/>
      <c r="G718" s="108"/>
      <c r="H718" s="108"/>
      <c r="I718" s="108"/>
      <c r="J718" s="108"/>
      <c r="K718" s="20"/>
    </row>
    <row r="719" spans="2:11" s="16" customFormat="1">
      <c r="B719" s="108"/>
      <c r="C719" s="108"/>
      <c r="D719" s="108"/>
      <c r="E719" s="108"/>
      <c r="F719" s="108"/>
      <c r="G719" s="108"/>
      <c r="H719" s="108"/>
      <c r="I719" s="108"/>
      <c r="J719" s="108"/>
      <c r="K719" s="20"/>
    </row>
    <row r="720" spans="2:11" s="16" customFormat="1">
      <c r="B720" s="108"/>
      <c r="C720" s="108"/>
      <c r="D720" s="108"/>
      <c r="E720" s="108"/>
      <c r="F720" s="108"/>
      <c r="G720" s="108"/>
      <c r="H720" s="108"/>
      <c r="I720" s="108"/>
      <c r="J720" s="108"/>
      <c r="K720" s="20"/>
    </row>
    <row r="721" spans="2:11" s="16" customFormat="1">
      <c r="B721" s="108"/>
      <c r="C721" s="108"/>
      <c r="D721" s="108"/>
      <c r="E721" s="108"/>
      <c r="F721" s="108"/>
      <c r="G721" s="108"/>
      <c r="H721" s="108"/>
      <c r="I721" s="108"/>
      <c r="J721" s="108"/>
      <c r="K721" s="20"/>
    </row>
    <row r="722" spans="2:11" s="16" customFormat="1">
      <c r="B722" s="108"/>
      <c r="C722" s="108"/>
      <c r="D722" s="108"/>
      <c r="E722" s="108"/>
      <c r="F722" s="108"/>
      <c r="G722" s="108"/>
      <c r="H722" s="108"/>
      <c r="I722" s="108"/>
      <c r="J722" s="108"/>
      <c r="K722" s="20"/>
    </row>
    <row r="723" spans="2:11" s="16" customFormat="1">
      <c r="B723" s="108"/>
      <c r="C723" s="108"/>
      <c r="D723" s="108"/>
      <c r="E723" s="108"/>
      <c r="F723" s="108"/>
      <c r="G723" s="108"/>
      <c r="H723" s="108"/>
      <c r="I723" s="108"/>
      <c r="J723" s="108"/>
      <c r="K723" s="20"/>
    </row>
    <row r="724" spans="2:11" s="16" customFormat="1">
      <c r="B724" s="108"/>
      <c r="C724" s="108"/>
      <c r="D724" s="108"/>
      <c r="E724" s="108"/>
      <c r="F724" s="108"/>
      <c r="G724" s="108"/>
      <c r="H724" s="108"/>
      <c r="I724" s="108"/>
      <c r="J724" s="108"/>
      <c r="K724" s="20"/>
    </row>
    <row r="725" spans="2:11" s="16" customFormat="1">
      <c r="B725" s="108"/>
      <c r="C725" s="108"/>
      <c r="D725" s="108"/>
      <c r="E725" s="108"/>
      <c r="F725" s="108"/>
      <c r="G725" s="108"/>
      <c r="H725" s="108"/>
      <c r="I725" s="108"/>
      <c r="J725" s="108"/>
      <c r="K725" s="20"/>
    </row>
    <row r="726" spans="2:11" s="16" customFormat="1">
      <c r="B726" s="108"/>
      <c r="C726" s="108"/>
      <c r="D726" s="108"/>
      <c r="E726" s="108"/>
      <c r="F726" s="108"/>
      <c r="G726" s="108"/>
      <c r="H726" s="108"/>
      <c r="I726" s="108"/>
      <c r="J726" s="108"/>
      <c r="K726" s="20"/>
    </row>
    <row r="727" spans="2:11" s="16" customFormat="1">
      <c r="B727" s="108"/>
      <c r="C727" s="108"/>
      <c r="D727" s="108"/>
      <c r="E727" s="108"/>
      <c r="F727" s="108"/>
      <c r="G727" s="108"/>
      <c r="H727" s="108"/>
      <c r="I727" s="108"/>
      <c r="J727" s="108"/>
      <c r="K727" s="20"/>
    </row>
    <row r="728" spans="2:11" s="16" customFormat="1">
      <c r="B728" s="108"/>
      <c r="C728" s="108"/>
      <c r="D728" s="108"/>
      <c r="E728" s="108"/>
      <c r="F728" s="108"/>
      <c r="G728" s="108"/>
      <c r="H728" s="108"/>
      <c r="I728" s="108"/>
      <c r="J728" s="108"/>
      <c r="K728" s="20"/>
    </row>
    <row r="729" spans="2:11" s="16" customFormat="1">
      <c r="B729" s="108"/>
      <c r="C729" s="108"/>
      <c r="D729" s="108"/>
      <c r="E729" s="108"/>
      <c r="F729" s="108"/>
      <c r="G729" s="108"/>
      <c r="H729" s="108"/>
      <c r="I729" s="108"/>
      <c r="J729" s="108"/>
      <c r="K729" s="20"/>
    </row>
    <row r="730" spans="2:11" s="16" customFormat="1">
      <c r="B730" s="108"/>
      <c r="C730" s="108"/>
      <c r="D730" s="108"/>
      <c r="E730" s="108"/>
      <c r="F730" s="108"/>
      <c r="G730" s="108"/>
      <c r="H730" s="108"/>
      <c r="I730" s="108"/>
      <c r="J730" s="108"/>
      <c r="K730" s="20"/>
    </row>
    <row r="731" spans="2:11" s="16" customFormat="1">
      <c r="B731" s="108"/>
      <c r="C731" s="108"/>
      <c r="D731" s="108"/>
      <c r="E731" s="108"/>
      <c r="F731" s="108"/>
      <c r="G731" s="108"/>
      <c r="H731" s="108"/>
      <c r="I731" s="108"/>
      <c r="J731" s="108"/>
      <c r="K731" s="20"/>
    </row>
    <row r="732" spans="2:11" s="16" customFormat="1">
      <c r="B732" s="108"/>
      <c r="C732" s="108"/>
      <c r="D732" s="108"/>
      <c r="E732" s="108"/>
      <c r="F732" s="108"/>
      <c r="G732" s="108"/>
      <c r="H732" s="108"/>
      <c r="I732" s="108"/>
      <c r="J732" s="108"/>
      <c r="K732" s="20"/>
    </row>
    <row r="733" spans="2:11" s="16" customFormat="1">
      <c r="B733" s="108"/>
      <c r="C733" s="108"/>
      <c r="D733" s="108"/>
      <c r="E733" s="108"/>
      <c r="F733" s="108"/>
      <c r="G733" s="108"/>
      <c r="H733" s="108"/>
      <c r="I733" s="108"/>
      <c r="J733" s="108"/>
      <c r="K733" s="20"/>
    </row>
    <row r="734" spans="2:11" s="16" customFormat="1">
      <c r="B734" s="108"/>
      <c r="C734" s="108"/>
      <c r="D734" s="108"/>
      <c r="E734" s="108"/>
      <c r="F734" s="108"/>
      <c r="G734" s="108"/>
      <c r="H734" s="108"/>
      <c r="I734" s="108"/>
      <c r="J734" s="108"/>
      <c r="K734" s="20"/>
    </row>
    <row r="735" spans="2:11" s="16" customFormat="1">
      <c r="B735" s="108"/>
      <c r="C735" s="108"/>
      <c r="D735" s="108"/>
      <c r="E735" s="108"/>
      <c r="F735" s="108"/>
      <c r="G735" s="108"/>
      <c r="H735" s="108"/>
      <c r="I735" s="108"/>
      <c r="J735" s="108"/>
      <c r="K735" s="20"/>
    </row>
    <row r="736" spans="2:11" s="16" customFormat="1">
      <c r="B736" s="108"/>
      <c r="C736" s="108"/>
      <c r="D736" s="108"/>
      <c r="E736" s="108"/>
      <c r="F736" s="108"/>
      <c r="G736" s="108"/>
      <c r="H736" s="108"/>
      <c r="I736" s="108"/>
      <c r="J736" s="108"/>
      <c r="K736" s="20"/>
    </row>
    <row r="737" spans="2:11" s="16" customFormat="1">
      <c r="B737" s="108"/>
      <c r="C737" s="108"/>
      <c r="D737" s="108"/>
      <c r="E737" s="108"/>
      <c r="F737" s="108"/>
      <c r="G737" s="108"/>
      <c r="H737" s="108"/>
      <c r="I737" s="108"/>
      <c r="J737" s="108"/>
      <c r="K737" s="20"/>
    </row>
    <row r="738" spans="2:11" s="16" customFormat="1">
      <c r="B738" s="108"/>
      <c r="C738" s="108"/>
      <c r="D738" s="108"/>
      <c r="E738" s="108"/>
      <c r="F738" s="108"/>
      <c r="G738" s="108"/>
      <c r="H738" s="108"/>
      <c r="I738" s="108"/>
      <c r="J738" s="108"/>
      <c r="K738" s="20"/>
    </row>
    <row r="739" spans="2:11" s="16" customFormat="1">
      <c r="B739" s="108"/>
      <c r="C739" s="108"/>
      <c r="D739" s="108"/>
      <c r="E739" s="108"/>
      <c r="F739" s="108"/>
      <c r="G739" s="108"/>
      <c r="H739" s="108"/>
      <c r="I739" s="108"/>
      <c r="J739" s="108"/>
      <c r="K739" s="20"/>
    </row>
    <row r="740" spans="2:11" s="16" customFormat="1">
      <c r="B740" s="108"/>
      <c r="C740" s="108"/>
      <c r="D740" s="108"/>
      <c r="E740" s="108"/>
      <c r="F740" s="108"/>
      <c r="G740" s="108"/>
      <c r="H740" s="108"/>
      <c r="I740" s="108"/>
      <c r="J740" s="108"/>
      <c r="K740" s="20"/>
    </row>
    <row r="741" spans="2:11" s="16" customFormat="1">
      <c r="B741" s="108"/>
      <c r="C741" s="108"/>
      <c r="D741" s="108"/>
      <c r="E741" s="108"/>
      <c r="F741" s="108"/>
      <c r="G741" s="108"/>
      <c r="H741" s="108"/>
      <c r="I741" s="108"/>
      <c r="J741" s="108"/>
      <c r="K741" s="20"/>
    </row>
    <row r="742" spans="2:11" s="16" customFormat="1">
      <c r="B742" s="108"/>
      <c r="C742" s="108"/>
      <c r="D742" s="108"/>
      <c r="E742" s="108"/>
      <c r="F742" s="108"/>
      <c r="G742" s="108"/>
      <c r="H742" s="108"/>
      <c r="I742" s="108"/>
      <c r="J742" s="108"/>
      <c r="K742" s="20"/>
    </row>
    <row r="743" spans="2:11" s="16" customFormat="1">
      <c r="B743" s="108"/>
      <c r="C743" s="108"/>
      <c r="D743" s="108"/>
      <c r="E743" s="108"/>
      <c r="F743" s="108"/>
      <c r="G743" s="108"/>
      <c r="H743" s="108"/>
      <c r="I743" s="108"/>
      <c r="J743" s="108"/>
      <c r="K743" s="20"/>
    </row>
    <row r="744" spans="2:11" s="16" customFormat="1">
      <c r="B744" s="108"/>
      <c r="C744" s="108"/>
      <c r="D744" s="108"/>
      <c r="E744" s="108"/>
      <c r="F744" s="108"/>
      <c r="G744" s="108"/>
      <c r="H744" s="108"/>
      <c r="I744" s="108"/>
      <c r="J744" s="108"/>
      <c r="K744" s="20"/>
    </row>
    <row r="745" spans="2:11" s="16" customFormat="1">
      <c r="B745" s="108"/>
      <c r="C745" s="108"/>
      <c r="D745" s="108"/>
      <c r="E745" s="108"/>
      <c r="F745" s="108"/>
      <c r="G745" s="108"/>
      <c r="H745" s="108"/>
      <c r="I745" s="108"/>
      <c r="J745" s="108"/>
      <c r="K745" s="20"/>
    </row>
    <row r="746" spans="2:11" s="16" customFormat="1">
      <c r="B746" s="108"/>
      <c r="C746" s="108"/>
      <c r="D746" s="108"/>
      <c r="E746" s="108"/>
      <c r="F746" s="108"/>
      <c r="G746" s="108"/>
      <c r="H746" s="108"/>
      <c r="I746" s="108"/>
      <c r="J746" s="108"/>
      <c r="K746" s="20"/>
    </row>
    <row r="747" spans="2:11" s="16" customFormat="1">
      <c r="B747" s="108"/>
      <c r="C747" s="108"/>
      <c r="D747" s="108"/>
      <c r="E747" s="108"/>
      <c r="F747" s="108"/>
      <c r="G747" s="108"/>
      <c r="H747" s="108"/>
      <c r="I747" s="108"/>
      <c r="J747" s="108"/>
      <c r="K747" s="20"/>
    </row>
    <row r="748" spans="2:11" s="16" customFormat="1">
      <c r="B748" s="108"/>
      <c r="C748" s="108"/>
      <c r="D748" s="108"/>
      <c r="E748" s="108"/>
      <c r="F748" s="108"/>
      <c r="G748" s="108"/>
      <c r="H748" s="108"/>
      <c r="I748" s="108"/>
      <c r="J748" s="108"/>
      <c r="K748" s="20"/>
    </row>
    <row r="749" spans="2:11" s="16" customFormat="1">
      <c r="B749" s="108"/>
      <c r="C749" s="108"/>
      <c r="D749" s="108"/>
      <c r="E749" s="108"/>
      <c r="F749" s="108"/>
      <c r="G749" s="108"/>
      <c r="H749" s="108"/>
      <c r="I749" s="108"/>
      <c r="J749" s="108"/>
      <c r="K749" s="20"/>
    </row>
    <row r="750" spans="2:11" s="16" customFormat="1">
      <c r="B750" s="108"/>
      <c r="C750" s="108"/>
      <c r="D750" s="108"/>
      <c r="E750" s="108"/>
      <c r="F750" s="108"/>
      <c r="G750" s="108"/>
      <c r="H750" s="108"/>
      <c r="I750" s="108"/>
      <c r="J750" s="108"/>
      <c r="K750" s="20"/>
    </row>
    <row r="751" spans="2:11" s="16" customFormat="1">
      <c r="B751" s="108"/>
      <c r="C751" s="108"/>
      <c r="D751" s="108"/>
      <c r="E751" s="108"/>
      <c r="F751" s="108"/>
      <c r="G751" s="108"/>
      <c r="H751" s="108"/>
      <c r="I751" s="108"/>
      <c r="J751" s="108"/>
      <c r="K751" s="20"/>
    </row>
    <row r="752" spans="2:11" s="16" customFormat="1">
      <c r="B752" s="108"/>
      <c r="C752" s="108"/>
      <c r="D752" s="108"/>
      <c r="E752" s="108"/>
      <c r="F752" s="108"/>
      <c r="G752" s="108"/>
      <c r="H752" s="108"/>
      <c r="I752" s="108"/>
      <c r="J752" s="108"/>
      <c r="K752" s="20"/>
    </row>
    <row r="753" spans="2:11" s="16" customFormat="1">
      <c r="B753" s="108"/>
      <c r="C753" s="108"/>
      <c r="D753" s="108"/>
      <c r="E753" s="108"/>
      <c r="F753" s="108"/>
      <c r="G753" s="108"/>
      <c r="H753" s="108"/>
      <c r="I753" s="108"/>
      <c r="J753" s="108"/>
      <c r="K753" s="20"/>
    </row>
    <row r="754" spans="2:11" s="16" customFormat="1">
      <c r="B754" s="108"/>
      <c r="C754" s="108"/>
      <c r="D754" s="108"/>
      <c r="E754" s="108"/>
      <c r="F754" s="108"/>
      <c r="G754" s="108"/>
      <c r="H754" s="108"/>
      <c r="I754" s="108"/>
      <c r="J754" s="108"/>
      <c r="K754" s="20"/>
    </row>
    <row r="755" spans="2:11" s="16" customFormat="1">
      <c r="B755" s="108"/>
      <c r="C755" s="108"/>
      <c r="D755" s="108"/>
      <c r="E755" s="108"/>
      <c r="F755" s="108"/>
      <c r="G755" s="108"/>
      <c r="H755" s="108"/>
      <c r="I755" s="108"/>
      <c r="J755" s="108"/>
      <c r="K755" s="20"/>
    </row>
    <row r="756" spans="2:11" s="16" customFormat="1">
      <c r="B756" s="108"/>
      <c r="C756" s="108"/>
      <c r="D756" s="108"/>
      <c r="E756" s="108"/>
      <c r="F756" s="108"/>
      <c r="G756" s="108"/>
      <c r="H756" s="108"/>
      <c r="I756" s="108"/>
      <c r="J756" s="108"/>
      <c r="K756" s="20"/>
    </row>
    <row r="757" spans="2:11" s="16" customFormat="1">
      <c r="B757" s="108"/>
      <c r="C757" s="108"/>
      <c r="D757" s="108"/>
      <c r="E757" s="108"/>
      <c r="F757" s="108"/>
      <c r="G757" s="108"/>
      <c r="H757" s="108"/>
      <c r="I757" s="108"/>
      <c r="J757" s="108"/>
      <c r="K757" s="20"/>
    </row>
    <row r="758" spans="2:11" s="16" customFormat="1">
      <c r="B758" s="108"/>
      <c r="C758" s="108"/>
      <c r="D758" s="108"/>
      <c r="E758" s="108"/>
      <c r="F758" s="108"/>
      <c r="G758" s="108"/>
      <c r="H758" s="108"/>
      <c r="I758" s="108"/>
      <c r="J758" s="108"/>
      <c r="K758" s="20"/>
    </row>
    <row r="759" spans="2:11" s="16" customFormat="1">
      <c r="B759" s="108"/>
      <c r="C759" s="108"/>
      <c r="D759" s="108"/>
      <c r="E759" s="108"/>
      <c r="F759" s="108"/>
      <c r="G759" s="108"/>
      <c r="H759" s="108"/>
      <c r="I759" s="108"/>
      <c r="J759" s="108"/>
      <c r="K759" s="20"/>
    </row>
    <row r="760" spans="2:11" s="16" customFormat="1">
      <c r="B760" s="108"/>
      <c r="C760" s="108"/>
      <c r="D760" s="108"/>
      <c r="E760" s="108"/>
      <c r="F760" s="108"/>
      <c r="G760" s="108"/>
      <c r="H760" s="108"/>
      <c r="I760" s="108"/>
      <c r="J760" s="108"/>
      <c r="K760" s="20"/>
    </row>
    <row r="761" spans="2:11" s="16" customFormat="1">
      <c r="B761" s="108"/>
      <c r="C761" s="108"/>
      <c r="D761" s="108"/>
      <c r="E761" s="108"/>
      <c r="F761" s="108"/>
      <c r="G761" s="108"/>
      <c r="H761" s="108"/>
      <c r="I761" s="108"/>
      <c r="J761" s="108"/>
      <c r="K761" s="20"/>
    </row>
    <row r="762" spans="2:11" s="16" customFormat="1">
      <c r="B762" s="108"/>
      <c r="C762" s="108"/>
      <c r="D762" s="108"/>
      <c r="E762" s="108"/>
      <c r="F762" s="108"/>
      <c r="G762" s="108"/>
      <c r="H762" s="108"/>
      <c r="I762" s="108"/>
      <c r="J762" s="108"/>
      <c r="K762" s="20"/>
    </row>
    <row r="763" spans="2:11" s="16" customFormat="1">
      <c r="B763" s="108"/>
      <c r="C763" s="108"/>
      <c r="D763" s="108"/>
      <c r="E763" s="108"/>
      <c r="F763" s="108"/>
      <c r="G763" s="108"/>
      <c r="H763" s="108"/>
      <c r="I763" s="108"/>
      <c r="J763" s="108"/>
      <c r="K763" s="20"/>
    </row>
    <row r="764" spans="2:11" s="16" customFormat="1">
      <c r="B764" s="108"/>
      <c r="C764" s="108"/>
      <c r="D764" s="108"/>
      <c r="E764" s="108"/>
      <c r="F764" s="108"/>
      <c r="G764" s="108"/>
      <c r="H764" s="108"/>
      <c r="I764" s="108"/>
      <c r="J764" s="108"/>
      <c r="K764" s="20"/>
    </row>
    <row r="765" spans="2:11" s="16" customFormat="1">
      <c r="B765" s="108"/>
      <c r="C765" s="108"/>
      <c r="D765" s="108"/>
      <c r="E765" s="108"/>
      <c r="F765" s="108"/>
      <c r="G765" s="108"/>
      <c r="H765" s="108"/>
      <c r="I765" s="108"/>
      <c r="J765" s="108"/>
      <c r="K765" s="20"/>
    </row>
    <row r="766" spans="2:11" s="16" customFormat="1">
      <c r="B766" s="108"/>
      <c r="C766" s="108"/>
      <c r="D766" s="108"/>
      <c r="E766" s="108"/>
      <c r="F766" s="108"/>
      <c r="G766" s="108"/>
      <c r="H766" s="108"/>
      <c r="I766" s="108"/>
      <c r="J766" s="108"/>
      <c r="K766" s="20"/>
    </row>
    <row r="767" spans="2:11" s="16" customFormat="1">
      <c r="B767" s="108"/>
      <c r="C767" s="108"/>
      <c r="D767" s="108"/>
      <c r="E767" s="108"/>
      <c r="F767" s="108"/>
      <c r="G767" s="108"/>
      <c r="H767" s="108"/>
      <c r="I767" s="108"/>
      <c r="J767" s="108"/>
      <c r="K767" s="20"/>
    </row>
    <row r="768" spans="2:11" s="16" customFormat="1">
      <c r="B768" s="108"/>
      <c r="C768" s="108"/>
      <c r="D768" s="108"/>
      <c r="E768" s="108"/>
      <c r="F768" s="108"/>
      <c r="G768" s="108"/>
      <c r="H768" s="108"/>
      <c r="I768" s="108"/>
      <c r="J768" s="108"/>
      <c r="K768" s="20"/>
    </row>
    <row r="769" spans="2:11" s="16" customFormat="1">
      <c r="B769" s="108"/>
      <c r="C769" s="108"/>
      <c r="D769" s="108"/>
      <c r="E769" s="108"/>
      <c r="F769" s="108"/>
      <c r="G769" s="108"/>
      <c r="H769" s="108"/>
      <c r="I769" s="108"/>
      <c r="J769" s="108"/>
      <c r="K769" s="20"/>
    </row>
    <row r="770" spans="2:11" s="16" customFormat="1">
      <c r="B770" s="108"/>
      <c r="C770" s="108"/>
      <c r="D770" s="108"/>
      <c r="E770" s="108"/>
      <c r="F770" s="108"/>
      <c r="G770" s="108"/>
      <c r="H770" s="108"/>
      <c r="I770" s="108"/>
      <c r="J770" s="108"/>
      <c r="K770" s="20"/>
    </row>
    <row r="771" spans="2:11" s="16" customFormat="1">
      <c r="B771" s="108"/>
      <c r="C771" s="108"/>
      <c r="D771" s="108"/>
      <c r="E771" s="108"/>
      <c r="F771" s="108"/>
      <c r="G771" s="108"/>
      <c r="H771" s="108"/>
      <c r="I771" s="108"/>
      <c r="J771" s="108"/>
      <c r="K771" s="20"/>
    </row>
    <row r="772" spans="2:11" s="16" customFormat="1">
      <c r="B772" s="108"/>
      <c r="C772" s="108"/>
      <c r="D772" s="108"/>
      <c r="E772" s="108"/>
      <c r="F772" s="108"/>
      <c r="G772" s="108"/>
      <c r="H772" s="108"/>
      <c r="I772" s="108"/>
      <c r="J772" s="108"/>
      <c r="K772" s="20"/>
    </row>
    <row r="773" spans="2:11" s="16" customFormat="1">
      <c r="B773" s="108"/>
      <c r="C773" s="108"/>
      <c r="D773" s="108"/>
      <c r="E773" s="108"/>
      <c r="F773" s="108"/>
      <c r="G773" s="108"/>
      <c r="H773" s="108"/>
      <c r="I773" s="108"/>
      <c r="J773" s="108"/>
      <c r="K773" s="20"/>
    </row>
    <row r="774" spans="2:11" s="16" customFormat="1">
      <c r="B774" s="108"/>
      <c r="C774" s="108"/>
      <c r="D774" s="108"/>
      <c r="E774" s="108"/>
      <c r="F774" s="108"/>
      <c r="G774" s="108"/>
      <c r="H774" s="108"/>
      <c r="I774" s="108"/>
      <c r="J774" s="108"/>
      <c r="K774" s="20"/>
    </row>
    <row r="775" spans="2:11" s="16" customFormat="1">
      <c r="B775" s="108"/>
      <c r="C775" s="108"/>
      <c r="D775" s="108"/>
      <c r="E775" s="108"/>
      <c r="F775" s="108"/>
      <c r="G775" s="108"/>
      <c r="H775" s="108"/>
      <c r="I775" s="108"/>
      <c r="J775" s="108"/>
      <c r="K775" s="20"/>
    </row>
    <row r="776" spans="2:11" s="16" customFormat="1">
      <c r="B776" s="108"/>
      <c r="C776" s="108"/>
      <c r="D776" s="108"/>
      <c r="E776" s="108"/>
      <c r="F776" s="108"/>
      <c r="G776" s="108"/>
      <c r="H776" s="108"/>
      <c r="I776" s="108"/>
      <c r="J776" s="108"/>
      <c r="K776" s="20"/>
    </row>
    <row r="777" spans="2:11" s="16" customFormat="1">
      <c r="B777" s="108"/>
      <c r="C777" s="108"/>
      <c r="D777" s="108"/>
      <c r="E777" s="108"/>
      <c r="F777" s="108"/>
      <c r="G777" s="108"/>
      <c r="H777" s="108"/>
      <c r="I777" s="108"/>
      <c r="J777" s="108"/>
      <c r="K777" s="20"/>
    </row>
    <row r="778" spans="2:11" s="16" customFormat="1">
      <c r="B778" s="108"/>
      <c r="C778" s="108"/>
      <c r="D778" s="108"/>
      <c r="E778" s="108"/>
      <c r="F778" s="108"/>
      <c r="G778" s="108"/>
      <c r="H778" s="108"/>
      <c r="I778" s="108"/>
      <c r="J778" s="108"/>
      <c r="K778" s="20"/>
    </row>
    <row r="779" spans="2:11" s="16" customFormat="1">
      <c r="B779" s="108"/>
      <c r="C779" s="108"/>
      <c r="D779" s="108"/>
      <c r="E779" s="108"/>
      <c r="F779" s="108"/>
      <c r="G779" s="108"/>
      <c r="H779" s="108"/>
      <c r="I779" s="108"/>
      <c r="J779" s="108"/>
      <c r="K779" s="20"/>
    </row>
    <row r="780" spans="2:11" s="16" customFormat="1">
      <c r="B780" s="108"/>
      <c r="C780" s="108"/>
      <c r="D780" s="108"/>
      <c r="E780" s="108"/>
      <c r="F780" s="108"/>
      <c r="G780" s="108"/>
      <c r="H780" s="108"/>
      <c r="I780" s="108"/>
      <c r="J780" s="108"/>
      <c r="K780" s="20"/>
    </row>
    <row r="781" spans="2:11" s="16" customFormat="1">
      <c r="B781" s="108"/>
      <c r="C781" s="108"/>
      <c r="D781" s="108"/>
      <c r="E781" s="108"/>
      <c r="F781" s="108"/>
      <c r="G781" s="108"/>
      <c r="H781" s="108"/>
      <c r="I781" s="108"/>
      <c r="J781" s="108"/>
      <c r="K781" s="20"/>
    </row>
    <row r="782" spans="2:11" s="16" customFormat="1">
      <c r="B782" s="108"/>
      <c r="C782" s="108"/>
      <c r="D782" s="108"/>
      <c r="E782" s="108"/>
      <c r="F782" s="108"/>
      <c r="G782" s="108"/>
      <c r="H782" s="108"/>
      <c r="I782" s="108"/>
      <c r="J782" s="108"/>
      <c r="K782" s="20"/>
    </row>
    <row r="783" spans="2:11" s="16" customFormat="1">
      <c r="B783" s="108"/>
      <c r="C783" s="108"/>
      <c r="D783" s="108"/>
      <c r="E783" s="108"/>
      <c r="F783" s="108"/>
      <c r="G783" s="108"/>
      <c r="H783" s="108"/>
      <c r="I783" s="108"/>
      <c r="J783" s="108"/>
      <c r="K783" s="20"/>
    </row>
    <row r="784" spans="2:11" s="16" customFormat="1">
      <c r="B784" s="108"/>
      <c r="C784" s="108"/>
      <c r="D784" s="108"/>
      <c r="E784" s="108"/>
      <c r="F784" s="108"/>
      <c r="G784" s="108"/>
      <c r="H784" s="108"/>
      <c r="I784" s="108"/>
      <c r="J784" s="108"/>
      <c r="K784" s="20"/>
    </row>
    <row r="785" spans="2:11" s="16" customFormat="1">
      <c r="B785" s="108"/>
      <c r="C785" s="108"/>
      <c r="D785" s="108"/>
      <c r="E785" s="108"/>
      <c r="F785" s="108"/>
      <c r="G785" s="108"/>
      <c r="H785" s="108"/>
      <c r="I785" s="108"/>
      <c r="J785" s="108"/>
      <c r="K785" s="20"/>
    </row>
    <row r="786" spans="2:11" s="16" customFormat="1">
      <c r="B786" s="108"/>
      <c r="C786" s="108"/>
      <c r="D786" s="108"/>
      <c r="E786" s="108"/>
      <c r="F786" s="108"/>
      <c r="G786" s="108"/>
      <c r="H786" s="108"/>
      <c r="I786" s="108"/>
      <c r="J786" s="108"/>
      <c r="K786" s="20"/>
    </row>
    <row r="787" spans="2:11" s="16" customFormat="1">
      <c r="B787" s="108"/>
      <c r="C787" s="108"/>
      <c r="D787" s="108"/>
      <c r="E787" s="108"/>
      <c r="F787" s="108"/>
      <c r="G787" s="108"/>
      <c r="H787" s="108"/>
      <c r="I787" s="108"/>
      <c r="J787" s="108"/>
      <c r="K787" s="20"/>
    </row>
    <row r="788" spans="2:11" s="16" customFormat="1">
      <c r="B788" s="108"/>
      <c r="C788" s="108"/>
      <c r="D788" s="108"/>
      <c r="E788" s="108"/>
      <c r="F788" s="108"/>
      <c r="G788" s="108"/>
      <c r="H788" s="108"/>
      <c r="I788" s="108"/>
      <c r="J788" s="108"/>
      <c r="K788" s="20"/>
    </row>
    <row r="789" spans="2:11" s="16" customFormat="1">
      <c r="B789" s="108"/>
      <c r="C789" s="108"/>
      <c r="D789" s="108"/>
      <c r="E789" s="108"/>
      <c r="F789" s="108"/>
      <c r="G789" s="108"/>
      <c r="H789" s="108"/>
      <c r="I789" s="108"/>
      <c r="J789" s="108"/>
      <c r="K789" s="20"/>
    </row>
    <row r="790" spans="2:11" s="16" customFormat="1">
      <c r="B790" s="108"/>
      <c r="C790" s="108"/>
      <c r="D790" s="108"/>
      <c r="E790" s="108"/>
      <c r="F790" s="108"/>
      <c r="G790" s="108"/>
      <c r="H790" s="108"/>
      <c r="I790" s="108"/>
      <c r="J790" s="108"/>
      <c r="K790" s="20"/>
    </row>
    <row r="791" spans="2:11" s="16" customFormat="1">
      <c r="B791" s="108"/>
      <c r="C791" s="108"/>
      <c r="D791" s="108"/>
      <c r="E791" s="108"/>
      <c r="F791" s="108"/>
      <c r="G791" s="108"/>
      <c r="H791" s="108"/>
      <c r="I791" s="108"/>
      <c r="J791" s="108"/>
      <c r="K791" s="20"/>
    </row>
    <row r="792" spans="2:11" s="16" customFormat="1">
      <c r="B792" s="108"/>
      <c r="C792" s="108"/>
      <c r="D792" s="108"/>
      <c r="E792" s="108"/>
      <c r="F792" s="108"/>
      <c r="G792" s="108"/>
      <c r="H792" s="108"/>
      <c r="I792" s="108"/>
      <c r="J792" s="108"/>
      <c r="K792" s="20"/>
    </row>
    <row r="793" spans="2:11" s="16" customFormat="1">
      <c r="B793" s="108"/>
      <c r="C793" s="108"/>
      <c r="D793" s="108"/>
      <c r="E793" s="108"/>
      <c r="F793" s="108"/>
      <c r="G793" s="108"/>
      <c r="H793" s="108"/>
      <c r="I793" s="108"/>
      <c r="J793" s="108"/>
      <c r="K793" s="20"/>
    </row>
    <row r="794" spans="2:11" s="16" customFormat="1">
      <c r="B794" s="108"/>
      <c r="C794" s="108"/>
      <c r="D794" s="108"/>
      <c r="E794" s="108"/>
      <c r="F794" s="108"/>
      <c r="G794" s="108"/>
      <c r="H794" s="108"/>
      <c r="I794" s="108"/>
      <c r="J794" s="108"/>
      <c r="K794" s="20"/>
    </row>
    <row r="795" spans="2:11" s="16" customFormat="1">
      <c r="B795" s="108"/>
      <c r="C795" s="108"/>
      <c r="D795" s="108"/>
      <c r="E795" s="108"/>
      <c r="F795" s="108"/>
      <c r="G795" s="108"/>
      <c r="H795" s="108"/>
      <c r="I795" s="108"/>
      <c r="J795" s="108"/>
      <c r="K795" s="20"/>
    </row>
    <row r="796" spans="2:11" s="16" customFormat="1">
      <c r="B796" s="108"/>
      <c r="C796" s="108"/>
      <c r="D796" s="108"/>
      <c r="E796" s="108"/>
      <c r="F796" s="108"/>
      <c r="G796" s="108"/>
      <c r="H796" s="108"/>
      <c r="I796" s="108"/>
      <c r="J796" s="108"/>
      <c r="K796" s="20"/>
    </row>
    <row r="797" spans="2:11" s="16" customFormat="1">
      <c r="B797" s="108"/>
      <c r="C797" s="108"/>
      <c r="D797" s="108"/>
      <c r="E797" s="108"/>
      <c r="F797" s="108"/>
      <c r="G797" s="108"/>
      <c r="H797" s="108"/>
      <c r="I797" s="108"/>
      <c r="J797" s="108"/>
      <c r="K797" s="20"/>
    </row>
    <row r="798" spans="2:11" s="16" customFormat="1">
      <c r="B798" s="108"/>
      <c r="C798" s="108"/>
      <c r="D798" s="108"/>
      <c r="E798" s="108"/>
      <c r="F798" s="108"/>
      <c r="G798" s="108"/>
      <c r="H798" s="108"/>
      <c r="I798" s="108"/>
      <c r="J798" s="108"/>
      <c r="K798" s="20"/>
    </row>
    <row r="799" spans="2:11" s="16" customFormat="1">
      <c r="B799" s="108"/>
      <c r="C799" s="108"/>
      <c r="D799" s="108"/>
      <c r="E799" s="108"/>
      <c r="F799" s="108"/>
      <c r="G799" s="108"/>
      <c r="H799" s="108"/>
      <c r="I799" s="108"/>
      <c r="J799" s="108"/>
      <c r="K799" s="20"/>
    </row>
    <row r="800" spans="2:11" s="16" customFormat="1">
      <c r="B800" s="108"/>
      <c r="C800" s="108"/>
      <c r="D800" s="108"/>
      <c r="E800" s="108"/>
      <c r="F800" s="108"/>
      <c r="G800" s="108"/>
      <c r="H800" s="108"/>
      <c r="I800" s="108"/>
      <c r="J800" s="108"/>
      <c r="K800" s="20"/>
    </row>
    <row r="801" spans="2:11" s="16" customFormat="1">
      <c r="B801" s="108"/>
      <c r="C801" s="108"/>
      <c r="D801" s="108"/>
      <c r="E801" s="108"/>
      <c r="F801" s="108"/>
      <c r="G801" s="108"/>
      <c r="H801" s="108"/>
      <c r="I801" s="108"/>
      <c r="J801" s="108"/>
      <c r="K801" s="20"/>
    </row>
    <row r="802" spans="2:11" s="16" customFormat="1">
      <c r="B802" s="108"/>
      <c r="C802" s="108"/>
      <c r="D802" s="108"/>
      <c r="E802" s="108"/>
      <c r="F802" s="108"/>
      <c r="G802" s="108"/>
      <c r="H802" s="108"/>
      <c r="I802" s="108"/>
      <c r="J802" s="108"/>
      <c r="K802" s="20"/>
    </row>
    <row r="803" spans="2:11" s="16" customFormat="1">
      <c r="B803" s="108"/>
      <c r="C803" s="108"/>
      <c r="D803" s="108"/>
      <c r="E803" s="108"/>
      <c r="F803" s="108"/>
      <c r="G803" s="108"/>
      <c r="H803" s="108"/>
      <c r="I803" s="108"/>
      <c r="J803" s="108"/>
      <c r="K803" s="20"/>
    </row>
    <row r="804" spans="2:11" s="16" customFormat="1">
      <c r="B804" s="108"/>
      <c r="C804" s="108"/>
      <c r="D804" s="108"/>
      <c r="E804" s="108"/>
      <c r="F804" s="108"/>
      <c r="G804" s="108"/>
      <c r="H804" s="108"/>
      <c r="I804" s="108"/>
      <c r="J804" s="108"/>
      <c r="K804" s="20"/>
    </row>
    <row r="805" spans="2:11" s="16" customFormat="1">
      <c r="B805" s="108"/>
      <c r="C805" s="108"/>
      <c r="D805" s="108"/>
      <c r="E805" s="108"/>
      <c r="F805" s="108"/>
      <c r="G805" s="108"/>
      <c r="H805" s="108"/>
      <c r="I805" s="108"/>
      <c r="J805" s="108"/>
      <c r="K805" s="20"/>
    </row>
    <row r="806" spans="2:11" s="16" customFormat="1">
      <c r="B806" s="108"/>
      <c r="C806" s="108"/>
      <c r="D806" s="108"/>
      <c r="E806" s="108"/>
      <c r="F806" s="108"/>
      <c r="G806" s="108"/>
      <c r="H806" s="108"/>
      <c r="I806" s="108"/>
      <c r="J806" s="108"/>
      <c r="K806" s="20"/>
    </row>
    <row r="807" spans="2:11" s="16" customFormat="1">
      <c r="B807" s="108"/>
      <c r="C807" s="108"/>
      <c r="D807" s="108"/>
      <c r="E807" s="108"/>
      <c r="F807" s="108"/>
      <c r="G807" s="108"/>
      <c r="H807" s="108"/>
      <c r="I807" s="108"/>
      <c r="J807" s="108"/>
      <c r="K807" s="20"/>
    </row>
    <row r="808" spans="2:11" s="16" customFormat="1">
      <c r="B808" s="108"/>
      <c r="C808" s="108"/>
      <c r="D808" s="108"/>
      <c r="E808" s="108"/>
      <c r="F808" s="108"/>
      <c r="G808" s="108"/>
      <c r="H808" s="108"/>
      <c r="I808" s="108"/>
      <c r="J808" s="108"/>
      <c r="K808" s="20"/>
    </row>
    <row r="809" spans="2:11" s="16" customFormat="1">
      <c r="B809" s="108"/>
      <c r="C809" s="108"/>
      <c r="D809" s="108"/>
      <c r="E809" s="108"/>
      <c r="F809" s="108"/>
      <c r="G809" s="108"/>
      <c r="H809" s="108"/>
      <c r="I809" s="108"/>
      <c r="J809" s="108"/>
      <c r="K809" s="20"/>
    </row>
    <row r="810" spans="2:11" s="16" customFormat="1">
      <c r="B810" s="108"/>
      <c r="C810" s="108"/>
      <c r="D810" s="108"/>
      <c r="E810" s="108"/>
      <c r="F810" s="108"/>
      <c r="G810" s="108"/>
      <c r="H810" s="108"/>
      <c r="I810" s="108"/>
      <c r="J810" s="108"/>
      <c r="K810" s="20"/>
    </row>
    <row r="811" spans="2:11" s="16" customFormat="1">
      <c r="B811" s="108"/>
      <c r="C811" s="108"/>
      <c r="D811" s="108"/>
      <c r="E811" s="108"/>
      <c r="F811" s="108"/>
      <c r="G811" s="108"/>
      <c r="H811" s="108"/>
      <c r="I811" s="108"/>
      <c r="J811" s="108"/>
      <c r="K811" s="20"/>
    </row>
    <row r="812" spans="2:11" s="16" customFormat="1">
      <c r="B812" s="108"/>
      <c r="C812" s="108"/>
      <c r="D812" s="108"/>
      <c r="E812" s="108"/>
      <c r="F812" s="108"/>
      <c r="G812" s="108"/>
      <c r="H812" s="108"/>
      <c r="I812" s="108"/>
      <c r="J812" s="108"/>
      <c r="K812" s="20"/>
    </row>
    <row r="813" spans="2:11" s="16" customFormat="1">
      <c r="B813" s="108"/>
      <c r="C813" s="108"/>
      <c r="D813" s="108"/>
      <c r="E813" s="108"/>
      <c r="F813" s="108"/>
      <c r="G813" s="108"/>
      <c r="H813" s="108"/>
      <c r="I813" s="108"/>
      <c r="J813" s="108"/>
      <c r="K813" s="20"/>
    </row>
    <row r="814" spans="2:11" s="16" customFormat="1">
      <c r="B814" s="108"/>
      <c r="C814" s="108"/>
      <c r="D814" s="108"/>
      <c r="E814" s="108"/>
      <c r="F814" s="108"/>
      <c r="G814" s="108"/>
      <c r="H814" s="108"/>
      <c r="I814" s="108"/>
      <c r="J814" s="108"/>
      <c r="K814" s="20"/>
    </row>
    <row r="815" spans="2:11" s="16" customFormat="1">
      <c r="B815" s="108"/>
      <c r="C815" s="108"/>
      <c r="D815" s="108"/>
      <c r="E815" s="108"/>
      <c r="F815" s="108"/>
      <c r="G815" s="108"/>
      <c r="H815" s="108"/>
      <c r="I815" s="108"/>
      <c r="J815" s="108"/>
      <c r="K815" s="20"/>
    </row>
    <row r="816" spans="2:11" s="16" customFormat="1">
      <c r="B816" s="108"/>
      <c r="C816" s="108"/>
      <c r="D816" s="108"/>
      <c r="E816" s="108"/>
      <c r="F816" s="108"/>
      <c r="G816" s="108"/>
      <c r="H816" s="108"/>
      <c r="I816" s="108"/>
      <c r="J816" s="108"/>
      <c r="K816" s="20"/>
    </row>
    <row r="817" spans="2:11" s="16" customFormat="1">
      <c r="B817" s="108"/>
      <c r="C817" s="108"/>
      <c r="D817" s="108"/>
      <c r="E817" s="108"/>
      <c r="F817" s="108"/>
      <c r="G817" s="108"/>
      <c r="H817" s="108"/>
      <c r="I817" s="108"/>
      <c r="J817" s="108"/>
      <c r="K817" s="20"/>
    </row>
    <row r="818" spans="2:11" s="16" customFormat="1">
      <c r="B818" s="108"/>
      <c r="C818" s="108"/>
      <c r="D818" s="108"/>
      <c r="E818" s="108"/>
      <c r="F818" s="108"/>
      <c r="G818" s="108"/>
      <c r="H818" s="108"/>
      <c r="I818" s="108"/>
      <c r="J818" s="108"/>
      <c r="K818" s="20"/>
    </row>
    <row r="819" spans="2:11" s="16" customFormat="1">
      <c r="B819" s="108"/>
      <c r="C819" s="108"/>
      <c r="D819" s="108"/>
      <c r="E819" s="108"/>
      <c r="F819" s="108"/>
      <c r="G819" s="108"/>
      <c r="H819" s="108"/>
      <c r="I819" s="108"/>
      <c r="J819" s="108"/>
      <c r="K819" s="20"/>
    </row>
    <row r="820" spans="2:11" s="16" customFormat="1">
      <c r="B820" s="108"/>
      <c r="C820" s="108"/>
      <c r="D820" s="108"/>
      <c r="E820" s="108"/>
      <c r="F820" s="108"/>
      <c r="G820" s="108"/>
      <c r="H820" s="108"/>
      <c r="I820" s="108"/>
      <c r="J820" s="108"/>
      <c r="K820" s="20"/>
    </row>
    <row r="821" spans="2:11" s="16" customFormat="1">
      <c r="B821" s="108"/>
      <c r="C821" s="108"/>
      <c r="D821" s="108"/>
      <c r="E821" s="108"/>
      <c r="F821" s="108"/>
      <c r="G821" s="108"/>
      <c r="H821" s="108"/>
      <c r="I821" s="108"/>
      <c r="J821" s="108"/>
      <c r="K821" s="20"/>
    </row>
    <row r="822" spans="2:11" s="16" customFormat="1">
      <c r="B822" s="108"/>
      <c r="C822" s="108"/>
      <c r="D822" s="108"/>
      <c r="E822" s="108"/>
      <c r="F822" s="108"/>
      <c r="G822" s="108"/>
      <c r="H822" s="108"/>
      <c r="I822" s="108"/>
      <c r="J822" s="108"/>
      <c r="K822" s="20"/>
    </row>
    <row r="823" spans="2:11" s="16" customFormat="1">
      <c r="B823" s="108"/>
      <c r="C823" s="108"/>
      <c r="D823" s="108"/>
      <c r="E823" s="108"/>
      <c r="F823" s="108"/>
      <c r="G823" s="108"/>
      <c r="H823" s="108"/>
      <c r="I823" s="108"/>
      <c r="J823" s="108"/>
      <c r="K823" s="20"/>
    </row>
    <row r="824" spans="2:11" s="16" customFormat="1">
      <c r="B824" s="108"/>
      <c r="C824" s="108"/>
      <c r="D824" s="108"/>
      <c r="E824" s="108"/>
      <c r="F824" s="108"/>
      <c r="G824" s="108"/>
      <c r="H824" s="108"/>
      <c r="I824" s="108"/>
      <c r="J824" s="108"/>
      <c r="K824" s="20"/>
    </row>
    <row r="825" spans="2:11" s="16" customFormat="1">
      <c r="B825" s="108"/>
      <c r="C825" s="108"/>
      <c r="D825" s="108"/>
      <c r="E825" s="108"/>
      <c r="F825" s="108"/>
      <c r="G825" s="108"/>
      <c r="H825" s="108"/>
      <c r="I825" s="108"/>
      <c r="J825" s="108"/>
      <c r="K825" s="20"/>
    </row>
    <row r="826" spans="2:11" s="16" customFormat="1">
      <c r="B826" s="108"/>
      <c r="C826" s="108"/>
      <c r="D826" s="108"/>
      <c r="E826" s="108"/>
      <c r="F826" s="108"/>
      <c r="G826" s="108"/>
      <c r="H826" s="108"/>
      <c r="I826" s="108"/>
      <c r="J826" s="108"/>
      <c r="K826" s="20"/>
    </row>
    <row r="827" spans="2:11" s="16" customFormat="1">
      <c r="B827" s="108"/>
      <c r="C827" s="108"/>
      <c r="D827" s="108"/>
      <c r="E827" s="108"/>
      <c r="F827" s="108"/>
      <c r="G827" s="108"/>
      <c r="H827" s="108"/>
      <c r="I827" s="108"/>
      <c r="J827" s="108"/>
      <c r="K827" s="20"/>
    </row>
    <row r="828" spans="2:11" s="16" customFormat="1">
      <c r="B828" s="108"/>
      <c r="C828" s="108"/>
      <c r="D828" s="108"/>
      <c r="E828" s="108"/>
      <c r="F828" s="108"/>
      <c r="G828" s="108"/>
      <c r="H828" s="108"/>
      <c r="I828" s="108"/>
      <c r="J828" s="108"/>
      <c r="K828" s="20"/>
    </row>
    <row r="829" spans="2:11" s="16" customFormat="1">
      <c r="B829" s="108"/>
      <c r="C829" s="108"/>
      <c r="D829" s="108"/>
      <c r="E829" s="108"/>
      <c r="F829" s="108"/>
      <c r="G829" s="108"/>
      <c r="H829" s="108"/>
      <c r="I829" s="108"/>
      <c r="J829" s="108"/>
      <c r="K829" s="20"/>
    </row>
    <row r="830" spans="2:11" s="16" customFormat="1">
      <c r="B830" s="108"/>
      <c r="C830" s="108"/>
      <c r="D830" s="108"/>
      <c r="E830" s="108"/>
      <c r="F830" s="108"/>
      <c r="G830" s="108"/>
      <c r="H830" s="108"/>
      <c r="I830" s="108"/>
      <c r="J830" s="108"/>
      <c r="K830" s="20"/>
    </row>
    <row r="831" spans="2:11" s="16" customFormat="1">
      <c r="B831" s="108"/>
      <c r="C831" s="108"/>
      <c r="D831" s="108"/>
      <c r="E831" s="108"/>
      <c r="F831" s="108"/>
      <c r="G831" s="108"/>
      <c r="H831" s="108"/>
      <c r="I831" s="108"/>
      <c r="J831" s="108"/>
      <c r="K831" s="20"/>
    </row>
    <row r="832" spans="2:11" s="16" customFormat="1">
      <c r="B832" s="108"/>
      <c r="C832" s="108"/>
      <c r="D832" s="108"/>
      <c r="E832" s="108"/>
      <c r="F832" s="108"/>
      <c r="G832" s="108"/>
      <c r="H832" s="108"/>
      <c r="I832" s="108"/>
      <c r="J832" s="108"/>
      <c r="K832" s="20"/>
    </row>
    <row r="833" spans="2:11" s="16" customFormat="1">
      <c r="B833" s="108"/>
      <c r="C833" s="108"/>
      <c r="D833" s="108"/>
      <c r="E833" s="108"/>
      <c r="F833" s="108"/>
      <c r="G833" s="108"/>
      <c r="H833" s="108"/>
      <c r="I833" s="108"/>
      <c r="J833" s="108"/>
      <c r="K833" s="20"/>
    </row>
    <row r="834" spans="2:11" s="16" customFormat="1">
      <c r="B834" s="108"/>
      <c r="C834" s="108"/>
      <c r="D834" s="108"/>
      <c r="E834" s="108"/>
      <c r="F834" s="108"/>
      <c r="G834" s="108"/>
      <c r="H834" s="108"/>
      <c r="I834" s="108"/>
      <c r="J834" s="108"/>
      <c r="K834" s="20"/>
    </row>
    <row r="835" spans="2:11" s="16" customFormat="1">
      <c r="B835" s="108"/>
      <c r="C835" s="108"/>
      <c r="D835" s="108"/>
      <c r="E835" s="108"/>
      <c r="F835" s="108"/>
      <c r="G835" s="108"/>
      <c r="H835" s="108"/>
      <c r="I835" s="108"/>
      <c r="J835" s="108"/>
      <c r="K835" s="20"/>
    </row>
    <row r="836" spans="2:11" s="16" customFormat="1">
      <c r="B836" s="108"/>
      <c r="C836" s="108"/>
      <c r="D836" s="108"/>
      <c r="E836" s="108"/>
      <c r="F836" s="108"/>
      <c r="G836" s="108"/>
      <c r="H836" s="108"/>
      <c r="I836" s="108"/>
      <c r="J836" s="108"/>
      <c r="K836" s="20"/>
    </row>
    <row r="837" spans="2:11" s="16" customFormat="1">
      <c r="B837" s="108"/>
      <c r="C837" s="108"/>
      <c r="D837" s="108"/>
      <c r="E837" s="108"/>
      <c r="F837" s="108"/>
      <c r="G837" s="108"/>
      <c r="H837" s="108"/>
      <c r="I837" s="108"/>
      <c r="J837" s="108"/>
      <c r="K837" s="20"/>
    </row>
    <row r="838" spans="2:11" s="16" customFormat="1">
      <c r="B838" s="108"/>
      <c r="C838" s="108"/>
      <c r="D838" s="108"/>
      <c r="E838" s="108"/>
      <c r="F838" s="108"/>
      <c r="G838" s="108"/>
      <c r="H838" s="108"/>
      <c r="I838" s="108"/>
      <c r="J838" s="108"/>
      <c r="K838" s="20"/>
    </row>
    <row r="839" spans="2:11" s="16" customFormat="1">
      <c r="B839" s="108"/>
      <c r="C839" s="108"/>
      <c r="D839" s="108"/>
      <c r="E839" s="108"/>
      <c r="F839" s="108"/>
      <c r="G839" s="108"/>
      <c r="H839" s="108"/>
      <c r="I839" s="108"/>
      <c r="J839" s="108"/>
      <c r="K839" s="20"/>
    </row>
    <row r="840" spans="2:11" s="16" customFormat="1">
      <c r="B840" s="108"/>
      <c r="C840" s="108"/>
      <c r="D840" s="108"/>
      <c r="E840" s="108"/>
      <c r="F840" s="108"/>
      <c r="G840" s="108"/>
      <c r="H840" s="108"/>
      <c r="I840" s="108"/>
      <c r="J840" s="108"/>
      <c r="K840" s="20"/>
    </row>
    <row r="841" spans="2:11" s="16" customFormat="1">
      <c r="B841" s="108"/>
      <c r="C841" s="108"/>
      <c r="D841" s="108"/>
      <c r="E841" s="108"/>
      <c r="F841" s="108"/>
      <c r="G841" s="108"/>
      <c r="H841" s="108"/>
      <c r="I841" s="108"/>
      <c r="J841" s="108"/>
      <c r="K841" s="20"/>
    </row>
    <row r="842" spans="2:11" s="16" customFormat="1">
      <c r="B842" s="108"/>
      <c r="C842" s="108"/>
      <c r="D842" s="108"/>
      <c r="E842" s="108"/>
      <c r="F842" s="108"/>
      <c r="G842" s="108"/>
      <c r="H842" s="108"/>
      <c r="I842" s="108"/>
      <c r="J842" s="108"/>
      <c r="K842" s="20"/>
    </row>
    <row r="843" spans="2:11" s="16" customFormat="1">
      <c r="B843" s="108"/>
      <c r="C843" s="108"/>
      <c r="D843" s="108"/>
      <c r="E843" s="108"/>
      <c r="F843" s="108"/>
      <c r="G843" s="108"/>
      <c r="H843" s="108"/>
      <c r="I843" s="108"/>
      <c r="J843" s="108"/>
      <c r="K843" s="20"/>
    </row>
    <row r="844" spans="2:11" s="16" customFormat="1">
      <c r="B844" s="108"/>
      <c r="C844" s="108"/>
      <c r="D844" s="108"/>
      <c r="E844" s="108"/>
      <c r="F844" s="108"/>
      <c r="G844" s="108"/>
      <c r="H844" s="108"/>
      <c r="I844" s="108"/>
      <c r="J844" s="108"/>
      <c r="K844" s="20"/>
    </row>
    <row r="845" spans="2:11" s="16" customFormat="1">
      <c r="B845" s="108"/>
      <c r="C845" s="108"/>
      <c r="D845" s="108"/>
      <c r="E845" s="108"/>
      <c r="F845" s="108"/>
      <c r="G845" s="108"/>
      <c r="H845" s="108"/>
      <c r="I845" s="108"/>
      <c r="J845" s="108"/>
      <c r="K845" s="20"/>
    </row>
    <row r="846" spans="2:11" s="16" customFormat="1">
      <c r="B846" s="108"/>
      <c r="C846" s="108"/>
      <c r="D846" s="108"/>
      <c r="E846" s="108"/>
      <c r="F846" s="108"/>
      <c r="G846" s="108"/>
      <c r="H846" s="108"/>
      <c r="I846" s="108"/>
      <c r="J846" s="108"/>
      <c r="K846" s="20"/>
    </row>
    <row r="847" spans="2:11" s="16" customFormat="1">
      <c r="B847" s="108"/>
      <c r="C847" s="108"/>
      <c r="D847" s="108"/>
      <c r="E847" s="108"/>
      <c r="F847" s="108"/>
      <c r="G847" s="108"/>
      <c r="H847" s="108"/>
      <c r="I847" s="108"/>
      <c r="J847" s="108"/>
      <c r="K847" s="20"/>
    </row>
    <row r="848" spans="2:11" s="16" customFormat="1">
      <c r="B848" s="108"/>
      <c r="C848" s="108"/>
      <c r="D848" s="108"/>
      <c r="E848" s="108"/>
      <c r="F848" s="108"/>
      <c r="G848" s="108"/>
      <c r="H848" s="108"/>
      <c r="I848" s="108"/>
      <c r="J848" s="108"/>
      <c r="K848" s="20"/>
    </row>
    <row r="849" spans="2:11" s="16" customFormat="1">
      <c r="B849" s="108"/>
      <c r="C849" s="108"/>
      <c r="D849" s="108"/>
      <c r="E849" s="108"/>
      <c r="F849" s="108"/>
      <c r="G849" s="108"/>
      <c r="H849" s="108"/>
      <c r="I849" s="108"/>
      <c r="J849" s="108"/>
      <c r="K849" s="20"/>
    </row>
    <row r="850" spans="2:11" s="16" customFormat="1">
      <c r="B850" s="108"/>
      <c r="C850" s="108"/>
      <c r="D850" s="108"/>
      <c r="E850" s="108"/>
      <c r="F850" s="108"/>
      <c r="G850" s="108"/>
      <c r="H850" s="108"/>
      <c r="I850" s="108"/>
      <c r="J850" s="108"/>
      <c r="K850" s="20"/>
    </row>
    <row r="851" spans="2:11" s="16" customFormat="1">
      <c r="B851" s="108"/>
      <c r="C851" s="108"/>
      <c r="D851" s="108"/>
      <c r="E851" s="108"/>
      <c r="F851" s="108"/>
      <c r="G851" s="108"/>
      <c r="H851" s="108"/>
      <c r="I851" s="108"/>
      <c r="J851" s="108"/>
      <c r="K851" s="20"/>
    </row>
    <row r="852" spans="2:11" s="16" customFormat="1">
      <c r="B852" s="108"/>
      <c r="C852" s="108"/>
      <c r="D852" s="108"/>
      <c r="E852" s="108"/>
      <c r="F852" s="108"/>
      <c r="G852" s="108"/>
      <c r="H852" s="108"/>
      <c r="I852" s="108"/>
      <c r="J852" s="108"/>
      <c r="K852" s="20"/>
    </row>
    <row r="853" spans="2:11" s="16" customFormat="1">
      <c r="B853" s="108"/>
      <c r="C853" s="108"/>
      <c r="D853" s="108"/>
      <c r="E853" s="108"/>
      <c r="F853" s="108"/>
      <c r="G853" s="108"/>
      <c r="H853" s="108"/>
      <c r="I853" s="108"/>
      <c r="J853" s="108"/>
      <c r="K853" s="20"/>
    </row>
    <row r="854" spans="2:11" s="16" customFormat="1">
      <c r="B854" s="108"/>
      <c r="C854" s="108"/>
      <c r="D854" s="108"/>
      <c r="E854" s="108"/>
      <c r="F854" s="108"/>
      <c r="G854" s="108"/>
      <c r="H854" s="108"/>
      <c r="I854" s="108"/>
      <c r="J854" s="108"/>
      <c r="K854" s="20"/>
    </row>
    <row r="855" spans="2:11" s="16" customFormat="1">
      <c r="B855" s="108"/>
      <c r="C855" s="108"/>
      <c r="D855" s="108"/>
      <c r="E855" s="108"/>
      <c r="F855" s="108"/>
      <c r="G855" s="108"/>
      <c r="H855" s="108"/>
      <c r="I855" s="108"/>
      <c r="J855" s="108"/>
      <c r="K855" s="20"/>
    </row>
    <row r="856" spans="2:11" s="16" customFormat="1">
      <c r="B856" s="108"/>
      <c r="C856" s="108"/>
      <c r="D856" s="108"/>
      <c r="E856" s="108"/>
      <c r="F856" s="108"/>
      <c r="G856" s="108"/>
      <c r="H856" s="108"/>
      <c r="I856" s="108"/>
      <c r="J856" s="108"/>
      <c r="K856" s="20"/>
    </row>
    <row r="857" spans="2:11" s="16" customFormat="1">
      <c r="B857" s="108"/>
      <c r="C857" s="108"/>
      <c r="D857" s="108"/>
      <c r="E857" s="108"/>
      <c r="F857" s="108"/>
      <c r="G857" s="108"/>
      <c r="H857" s="108"/>
      <c r="I857" s="108"/>
      <c r="J857" s="108"/>
      <c r="K857" s="20"/>
    </row>
    <row r="858" spans="2:11" s="16" customFormat="1">
      <c r="B858" s="108"/>
      <c r="C858" s="108"/>
      <c r="D858" s="108"/>
      <c r="E858" s="108"/>
      <c r="F858" s="108"/>
      <c r="G858" s="108"/>
      <c r="H858" s="108"/>
      <c r="I858" s="108"/>
      <c r="J858" s="108"/>
      <c r="K858" s="20"/>
    </row>
    <row r="859" spans="2:11" s="16" customFormat="1">
      <c r="B859" s="108"/>
      <c r="C859" s="108"/>
      <c r="D859" s="108"/>
      <c r="E859" s="108"/>
      <c r="F859" s="108"/>
      <c r="G859" s="108"/>
      <c r="H859" s="108"/>
      <c r="I859" s="108"/>
      <c r="J859" s="108"/>
      <c r="K859" s="20"/>
    </row>
    <row r="860" spans="2:11" s="16" customFormat="1">
      <c r="B860" s="108"/>
      <c r="C860" s="108"/>
      <c r="D860" s="108"/>
      <c r="E860" s="108"/>
      <c r="F860" s="108"/>
      <c r="G860" s="108"/>
      <c r="H860" s="108"/>
      <c r="I860" s="108"/>
      <c r="J860" s="108"/>
      <c r="K860" s="20"/>
    </row>
    <row r="861" spans="2:11" s="16" customFormat="1">
      <c r="B861" s="108"/>
      <c r="C861" s="108"/>
      <c r="D861" s="108"/>
      <c r="E861" s="108"/>
      <c r="F861" s="108"/>
      <c r="G861" s="108"/>
      <c r="H861" s="108"/>
      <c r="I861" s="108"/>
      <c r="J861" s="108"/>
      <c r="K861" s="20"/>
    </row>
    <row r="862" spans="2:11" s="16" customFormat="1">
      <c r="B862" s="108"/>
      <c r="C862" s="108"/>
      <c r="D862" s="108"/>
      <c r="E862" s="108"/>
      <c r="F862" s="108"/>
      <c r="G862" s="108"/>
      <c r="H862" s="108"/>
      <c r="I862" s="108"/>
      <c r="J862" s="108"/>
      <c r="K862" s="20"/>
    </row>
    <row r="863" spans="2:11" s="16" customFormat="1">
      <c r="B863" s="108"/>
      <c r="C863" s="108"/>
      <c r="D863" s="108"/>
      <c r="E863" s="108"/>
      <c r="F863" s="108"/>
      <c r="G863" s="108"/>
      <c r="H863" s="108"/>
      <c r="I863" s="108"/>
      <c r="J863" s="108"/>
      <c r="K863" s="20"/>
    </row>
    <row r="864" spans="2:11" s="16" customFormat="1">
      <c r="B864" s="108"/>
      <c r="C864" s="108"/>
      <c r="D864" s="108"/>
      <c r="E864" s="108"/>
      <c r="F864" s="108"/>
      <c r="G864" s="108"/>
      <c r="H864" s="108"/>
      <c r="I864" s="108"/>
      <c r="J864" s="108"/>
      <c r="K864" s="20"/>
    </row>
    <row r="865" spans="2:11" s="16" customFormat="1">
      <c r="B865" s="108"/>
      <c r="C865" s="108"/>
      <c r="D865" s="108"/>
      <c r="E865" s="108"/>
      <c r="F865" s="108"/>
      <c r="G865" s="108"/>
      <c r="H865" s="108"/>
      <c r="I865" s="108"/>
      <c r="J865" s="108"/>
      <c r="K865" s="20"/>
    </row>
    <row r="866" spans="2:11" s="16" customFormat="1">
      <c r="B866" s="108"/>
      <c r="C866" s="108"/>
      <c r="D866" s="108"/>
      <c r="E866" s="108"/>
      <c r="F866" s="108"/>
      <c r="G866" s="108"/>
      <c r="H866" s="108"/>
      <c r="I866" s="108"/>
      <c r="J866" s="108"/>
      <c r="K866" s="20"/>
    </row>
    <row r="867" spans="2:11" s="16" customFormat="1">
      <c r="B867" s="108"/>
      <c r="C867" s="108"/>
      <c r="D867" s="108"/>
      <c r="E867" s="108"/>
      <c r="F867" s="108"/>
      <c r="G867" s="108"/>
      <c r="H867" s="108"/>
      <c r="I867" s="108"/>
      <c r="J867" s="108"/>
      <c r="K867" s="20"/>
    </row>
    <row r="868" spans="2:11" s="16" customFormat="1">
      <c r="B868" s="108"/>
      <c r="C868" s="108"/>
      <c r="D868" s="108"/>
      <c r="E868" s="108"/>
      <c r="F868" s="108"/>
      <c r="G868" s="108"/>
      <c r="H868" s="108"/>
      <c r="I868" s="108"/>
      <c r="J868" s="108"/>
      <c r="K868" s="20"/>
    </row>
    <row r="869" spans="2:11" s="16" customFormat="1">
      <c r="B869" s="108"/>
      <c r="C869" s="108"/>
      <c r="D869" s="108"/>
      <c r="E869" s="108"/>
      <c r="F869" s="108"/>
      <c r="G869" s="108"/>
      <c r="H869" s="108"/>
      <c r="I869" s="108"/>
      <c r="J869" s="108"/>
      <c r="K869" s="20"/>
    </row>
    <row r="870" spans="2:11" s="16" customFormat="1">
      <c r="B870" s="108"/>
      <c r="C870" s="108"/>
      <c r="D870" s="108"/>
      <c r="E870" s="108"/>
      <c r="F870" s="108"/>
      <c r="G870" s="108"/>
      <c r="H870" s="108"/>
      <c r="I870" s="108"/>
      <c r="J870" s="108"/>
      <c r="K870" s="20"/>
    </row>
    <row r="871" spans="2:11" s="16" customFormat="1">
      <c r="B871" s="108"/>
      <c r="C871" s="108"/>
      <c r="D871" s="108"/>
      <c r="E871" s="108"/>
      <c r="F871" s="108"/>
      <c r="G871" s="108"/>
      <c r="H871" s="108"/>
      <c r="I871" s="108"/>
      <c r="J871" s="108"/>
      <c r="K871" s="20"/>
    </row>
    <row r="872" spans="2:11" s="16" customFormat="1">
      <c r="B872" s="108"/>
      <c r="C872" s="108"/>
      <c r="D872" s="108"/>
      <c r="E872" s="108"/>
      <c r="F872" s="108"/>
      <c r="G872" s="108"/>
      <c r="H872" s="108"/>
      <c r="I872" s="108"/>
      <c r="J872" s="108"/>
      <c r="K872" s="20"/>
    </row>
    <row r="873" spans="2:11" s="16" customFormat="1">
      <c r="B873" s="108"/>
      <c r="C873" s="108"/>
      <c r="D873" s="108"/>
      <c r="E873" s="108"/>
      <c r="F873" s="108"/>
      <c r="G873" s="108"/>
      <c r="H873" s="108"/>
      <c r="I873" s="108"/>
      <c r="J873" s="108"/>
      <c r="K873" s="20"/>
    </row>
    <row r="874" spans="2:11" s="16" customFormat="1">
      <c r="B874" s="108"/>
      <c r="C874" s="108"/>
      <c r="D874" s="108"/>
      <c r="E874" s="108"/>
      <c r="F874" s="108"/>
      <c r="G874" s="108"/>
      <c r="H874" s="108"/>
      <c r="I874" s="108"/>
      <c r="J874" s="108"/>
      <c r="K874" s="20"/>
    </row>
    <row r="875" spans="2:11" s="16" customFormat="1">
      <c r="B875" s="108"/>
      <c r="C875" s="108"/>
      <c r="D875" s="108"/>
      <c r="E875" s="108"/>
      <c r="F875" s="108"/>
      <c r="G875" s="108"/>
      <c r="H875" s="108"/>
      <c r="I875" s="108"/>
      <c r="J875" s="108"/>
      <c r="K875" s="20"/>
    </row>
    <row r="876" spans="2:11" s="16" customFormat="1">
      <c r="B876" s="108"/>
      <c r="C876" s="108"/>
      <c r="D876" s="108"/>
      <c r="E876" s="108"/>
      <c r="F876" s="108"/>
      <c r="G876" s="108"/>
      <c r="H876" s="108"/>
      <c r="I876" s="108"/>
      <c r="J876" s="108"/>
      <c r="K876" s="20"/>
    </row>
    <row r="877" spans="2:11" s="16" customFormat="1">
      <c r="B877" s="108"/>
      <c r="C877" s="108"/>
      <c r="D877" s="108"/>
      <c r="E877" s="108"/>
      <c r="F877" s="108"/>
      <c r="G877" s="108"/>
      <c r="H877" s="108"/>
      <c r="I877" s="108"/>
      <c r="J877" s="108"/>
      <c r="K877" s="20"/>
    </row>
    <row r="878" spans="2:11" s="16" customFormat="1">
      <c r="B878" s="108"/>
      <c r="C878" s="108"/>
      <c r="D878" s="108"/>
      <c r="E878" s="108"/>
      <c r="F878" s="108"/>
      <c r="G878" s="108"/>
      <c r="H878" s="108"/>
      <c r="I878" s="108"/>
      <c r="J878" s="108"/>
      <c r="K878" s="20"/>
    </row>
    <row r="879" spans="2:11" s="16" customFormat="1">
      <c r="B879" s="108"/>
      <c r="C879" s="108"/>
      <c r="D879" s="108"/>
      <c r="E879" s="108"/>
      <c r="F879" s="108"/>
      <c r="G879" s="108"/>
      <c r="H879" s="108"/>
      <c r="I879" s="108"/>
      <c r="J879" s="108"/>
      <c r="K879" s="20"/>
    </row>
    <row r="880" spans="2:11" s="16" customFormat="1">
      <c r="B880" s="108"/>
      <c r="C880" s="108"/>
      <c r="D880" s="108"/>
      <c r="E880" s="108"/>
      <c r="F880" s="108"/>
      <c r="G880" s="108"/>
      <c r="H880" s="108"/>
      <c r="I880" s="108"/>
      <c r="J880" s="108"/>
      <c r="K880" s="20"/>
    </row>
    <row r="881" spans="2:11" s="16" customFormat="1">
      <c r="B881" s="108"/>
      <c r="C881" s="108"/>
      <c r="D881" s="108"/>
      <c r="E881" s="108"/>
      <c r="F881" s="108"/>
      <c r="G881" s="108"/>
      <c r="H881" s="108"/>
      <c r="I881" s="108"/>
      <c r="J881" s="108"/>
      <c r="K881" s="20"/>
    </row>
    <row r="882" spans="2:11" s="16" customFormat="1">
      <c r="B882" s="108"/>
      <c r="C882" s="108"/>
      <c r="D882" s="108"/>
      <c r="E882" s="108"/>
      <c r="F882" s="108"/>
      <c r="G882" s="108"/>
      <c r="H882" s="108"/>
      <c r="I882" s="108"/>
      <c r="J882" s="108"/>
      <c r="K882" s="20"/>
    </row>
    <row r="883" spans="2:11" s="16" customFormat="1">
      <c r="B883" s="108"/>
      <c r="C883" s="108"/>
      <c r="D883" s="108"/>
      <c r="E883" s="108"/>
      <c r="F883" s="108"/>
      <c r="G883" s="108"/>
      <c r="H883" s="108"/>
      <c r="I883" s="108"/>
      <c r="J883" s="108"/>
      <c r="K883" s="20"/>
    </row>
    <row r="884" spans="2:11" s="16" customFormat="1">
      <c r="B884" s="108"/>
      <c r="C884" s="108"/>
      <c r="D884" s="108"/>
      <c r="E884" s="108"/>
      <c r="F884" s="108"/>
      <c r="G884" s="108"/>
      <c r="H884" s="108"/>
      <c r="I884" s="108"/>
      <c r="J884" s="108"/>
      <c r="K884" s="20"/>
    </row>
    <row r="885" spans="2:11" s="16" customFormat="1">
      <c r="B885" s="108"/>
      <c r="C885" s="108"/>
      <c r="D885" s="108"/>
      <c r="E885" s="108"/>
      <c r="F885" s="108"/>
      <c r="G885" s="108"/>
      <c r="H885" s="108"/>
      <c r="I885" s="108"/>
      <c r="J885" s="108"/>
      <c r="K885" s="20"/>
    </row>
    <row r="886" spans="2:11" s="16" customFormat="1">
      <c r="B886" s="108"/>
      <c r="C886" s="108"/>
      <c r="D886" s="108"/>
      <c r="E886" s="108"/>
      <c r="F886" s="108"/>
      <c r="G886" s="108"/>
      <c r="H886" s="108"/>
      <c r="I886" s="108"/>
      <c r="J886" s="108"/>
      <c r="K886" s="20"/>
    </row>
    <row r="887" spans="2:11" s="16" customFormat="1">
      <c r="B887" s="108"/>
      <c r="C887" s="108"/>
      <c r="D887" s="108"/>
      <c r="E887" s="108"/>
      <c r="F887" s="108"/>
      <c r="G887" s="108"/>
      <c r="H887" s="108"/>
      <c r="I887" s="108"/>
      <c r="J887" s="108"/>
      <c r="K887" s="20"/>
    </row>
    <row r="888" spans="2:11" s="16" customFormat="1">
      <c r="B888" s="108"/>
      <c r="C888" s="108"/>
      <c r="D888" s="108"/>
      <c r="E888" s="108"/>
      <c r="F888" s="108"/>
      <c r="G888" s="108"/>
      <c r="H888" s="108"/>
      <c r="I888" s="108"/>
      <c r="J888" s="108"/>
      <c r="K888" s="20"/>
    </row>
    <row r="889" spans="2:11" s="16" customFormat="1">
      <c r="B889" s="108"/>
      <c r="C889" s="108"/>
      <c r="D889" s="108"/>
      <c r="E889" s="108"/>
      <c r="F889" s="108"/>
      <c r="G889" s="108"/>
      <c r="H889" s="108"/>
      <c r="I889" s="108"/>
      <c r="J889" s="108"/>
      <c r="K889" s="20"/>
    </row>
    <row r="890" spans="2:11" s="16" customFormat="1">
      <c r="B890" s="108"/>
      <c r="C890" s="108"/>
      <c r="D890" s="108"/>
      <c r="E890" s="108"/>
      <c r="F890" s="108"/>
      <c r="G890" s="108"/>
      <c r="H890" s="108"/>
      <c r="I890" s="108"/>
      <c r="J890" s="108"/>
      <c r="K890" s="20"/>
    </row>
    <row r="891" spans="2:11" s="16" customFormat="1">
      <c r="B891" s="108"/>
      <c r="C891" s="108"/>
      <c r="D891" s="108"/>
      <c r="E891" s="108"/>
      <c r="F891" s="108"/>
      <c r="G891" s="108"/>
      <c r="H891" s="108"/>
      <c r="I891" s="108"/>
      <c r="J891" s="108"/>
      <c r="K891" s="20"/>
    </row>
    <row r="892" spans="2:11" s="16" customFormat="1">
      <c r="B892" s="108"/>
      <c r="C892" s="108"/>
      <c r="D892" s="108"/>
      <c r="E892" s="108"/>
      <c r="F892" s="108"/>
      <c r="G892" s="108"/>
      <c r="H892" s="108"/>
      <c r="I892" s="108"/>
      <c r="J892" s="108"/>
      <c r="K892" s="20"/>
    </row>
    <row r="893" spans="2:11" s="16" customFormat="1">
      <c r="B893" s="108"/>
      <c r="C893" s="108"/>
      <c r="D893" s="108"/>
      <c r="E893" s="108"/>
      <c r="F893" s="108"/>
      <c r="G893" s="108"/>
      <c r="H893" s="108"/>
      <c r="I893" s="108"/>
      <c r="J893" s="108"/>
      <c r="K893" s="20"/>
    </row>
    <row r="894" spans="2:11" s="16" customFormat="1">
      <c r="B894" s="108"/>
      <c r="C894" s="108"/>
      <c r="D894" s="108"/>
      <c r="E894" s="108"/>
      <c r="F894" s="108"/>
      <c r="G894" s="108"/>
      <c r="H894" s="108"/>
      <c r="I894" s="108"/>
      <c r="J894" s="108"/>
      <c r="K894" s="20"/>
    </row>
    <row r="895" spans="2:11" s="16" customFormat="1">
      <c r="B895" s="108"/>
      <c r="C895" s="108"/>
      <c r="D895" s="108"/>
      <c r="E895" s="108"/>
      <c r="F895" s="108"/>
      <c r="G895" s="108"/>
      <c r="H895" s="108"/>
      <c r="I895" s="108"/>
      <c r="J895" s="108"/>
      <c r="K895" s="20"/>
    </row>
    <row r="896" spans="2:11" s="16" customFormat="1">
      <c r="B896" s="108"/>
      <c r="C896" s="108"/>
      <c r="D896" s="108"/>
      <c r="E896" s="108"/>
      <c r="F896" s="108"/>
      <c r="G896" s="108"/>
      <c r="H896" s="108"/>
      <c r="I896" s="108"/>
      <c r="J896" s="108"/>
      <c r="K896" s="20"/>
    </row>
    <row r="897" spans="2:11" s="16" customFormat="1">
      <c r="B897" s="108"/>
      <c r="C897" s="108"/>
      <c r="D897" s="108"/>
      <c r="E897" s="108"/>
      <c r="F897" s="108"/>
      <c r="G897" s="108"/>
      <c r="H897" s="108"/>
      <c r="I897" s="108"/>
      <c r="J897" s="108"/>
      <c r="K897" s="20"/>
    </row>
    <row r="898" spans="2:11" s="16" customFormat="1">
      <c r="B898" s="108"/>
      <c r="C898" s="108"/>
      <c r="D898" s="108"/>
      <c r="E898" s="108"/>
      <c r="F898" s="108"/>
      <c r="G898" s="108"/>
      <c r="H898" s="108"/>
      <c r="I898" s="108"/>
      <c r="J898" s="108"/>
      <c r="K898" s="20"/>
    </row>
    <row r="899" spans="2:11" s="16" customFormat="1">
      <c r="B899" s="108"/>
      <c r="C899" s="108"/>
      <c r="D899" s="108"/>
      <c r="E899" s="108"/>
      <c r="F899" s="108"/>
      <c r="G899" s="108"/>
      <c r="H899" s="108"/>
      <c r="I899" s="108"/>
      <c r="J899" s="108"/>
      <c r="K899" s="20"/>
    </row>
    <row r="900" spans="2:11" s="16" customFormat="1">
      <c r="B900" s="108"/>
      <c r="C900" s="108"/>
      <c r="D900" s="108"/>
      <c r="E900" s="108"/>
      <c r="F900" s="108"/>
      <c r="G900" s="108"/>
      <c r="H900" s="108"/>
      <c r="I900" s="108"/>
      <c r="J900" s="108"/>
      <c r="K900" s="20"/>
    </row>
    <row r="901" spans="2:11" s="16" customFormat="1">
      <c r="B901" s="108"/>
      <c r="C901" s="108"/>
      <c r="D901" s="108"/>
      <c r="E901" s="108"/>
      <c r="F901" s="108"/>
      <c r="G901" s="108"/>
      <c r="H901" s="108"/>
      <c r="I901" s="108"/>
      <c r="J901" s="108"/>
      <c r="K901" s="20"/>
    </row>
    <row r="902" spans="2:11" s="16" customFormat="1">
      <c r="B902" s="108"/>
      <c r="C902" s="108"/>
      <c r="D902" s="108"/>
      <c r="E902" s="108"/>
      <c r="F902" s="108"/>
      <c r="G902" s="108"/>
      <c r="H902" s="108"/>
      <c r="I902" s="108"/>
      <c r="J902" s="108"/>
      <c r="K902" s="20"/>
    </row>
    <row r="903" spans="2:11" s="16" customFormat="1">
      <c r="B903" s="108"/>
      <c r="C903" s="108"/>
      <c r="D903" s="108"/>
      <c r="E903" s="108"/>
      <c r="F903" s="108"/>
      <c r="G903" s="108"/>
      <c r="H903" s="108"/>
      <c r="I903" s="108"/>
      <c r="J903" s="108"/>
      <c r="K903" s="20"/>
    </row>
    <row r="904" spans="2:11" s="16" customFormat="1">
      <c r="B904" s="108"/>
      <c r="C904" s="108"/>
      <c r="D904" s="108"/>
      <c r="E904" s="108"/>
      <c r="F904" s="108"/>
      <c r="G904" s="108"/>
      <c r="H904" s="108"/>
      <c r="I904" s="108"/>
      <c r="J904" s="108"/>
      <c r="K904" s="20"/>
    </row>
    <row r="905" spans="2:11" s="16" customFormat="1">
      <c r="B905" s="108"/>
      <c r="C905" s="108"/>
      <c r="D905" s="108"/>
      <c r="E905" s="108"/>
      <c r="F905" s="108"/>
      <c r="G905" s="108"/>
      <c r="H905" s="108"/>
      <c r="I905" s="108"/>
      <c r="J905" s="108"/>
      <c r="K905" s="20"/>
    </row>
    <row r="906" spans="2:11" s="16" customFormat="1">
      <c r="B906" s="108"/>
      <c r="C906" s="108"/>
      <c r="D906" s="108"/>
      <c r="E906" s="108"/>
      <c r="F906" s="108"/>
      <c r="G906" s="108"/>
      <c r="H906" s="108"/>
      <c r="I906" s="108"/>
      <c r="J906" s="108"/>
      <c r="K906" s="20"/>
    </row>
    <row r="907" spans="2:11" s="16" customFormat="1">
      <c r="B907" s="108"/>
      <c r="C907" s="108"/>
      <c r="D907" s="108"/>
      <c r="E907" s="108"/>
      <c r="F907" s="108"/>
      <c r="G907" s="108"/>
      <c r="H907" s="108"/>
      <c r="I907" s="108"/>
      <c r="J907" s="108"/>
      <c r="K907" s="20"/>
    </row>
    <row r="908" spans="2:11" s="16" customFormat="1">
      <c r="B908" s="108"/>
      <c r="C908" s="108"/>
      <c r="D908" s="108"/>
      <c r="E908" s="108"/>
      <c r="F908" s="108"/>
      <c r="G908" s="108"/>
      <c r="H908" s="108"/>
      <c r="I908" s="108"/>
      <c r="J908" s="108"/>
      <c r="K908" s="20"/>
    </row>
    <row r="909" spans="2:11" s="16" customFormat="1">
      <c r="B909" s="108"/>
      <c r="C909" s="108"/>
      <c r="D909" s="108"/>
      <c r="E909" s="108"/>
      <c r="F909" s="108"/>
      <c r="G909" s="108"/>
      <c r="H909" s="108"/>
      <c r="I909" s="108"/>
      <c r="J909" s="108"/>
      <c r="K909" s="20"/>
    </row>
    <row r="910" spans="2:11" s="16" customFormat="1">
      <c r="B910" s="108"/>
      <c r="C910" s="108"/>
      <c r="D910" s="108"/>
      <c r="E910" s="108"/>
      <c r="F910" s="108"/>
      <c r="G910" s="108"/>
      <c r="H910" s="108"/>
      <c r="I910" s="108"/>
      <c r="J910" s="108"/>
      <c r="K910" s="20"/>
    </row>
    <row r="911" spans="2:11" s="16" customFormat="1">
      <c r="B911" s="108"/>
      <c r="C911" s="108"/>
      <c r="D911" s="108"/>
      <c r="E911" s="108"/>
      <c r="F911" s="108"/>
      <c r="G911" s="108"/>
      <c r="H911" s="108"/>
      <c r="I911" s="108"/>
      <c r="J911" s="108"/>
      <c r="K911" s="20"/>
    </row>
    <row r="912" spans="2:11" s="16" customFormat="1">
      <c r="B912" s="108"/>
      <c r="C912" s="108"/>
      <c r="D912" s="108"/>
      <c r="E912" s="108"/>
      <c r="F912" s="108"/>
      <c r="G912" s="108"/>
      <c r="H912" s="108"/>
      <c r="I912" s="108"/>
      <c r="J912" s="108"/>
      <c r="K912" s="20"/>
    </row>
    <row r="913" spans="2:11" s="16" customFormat="1">
      <c r="B913" s="108"/>
      <c r="C913" s="108"/>
      <c r="D913" s="108"/>
      <c r="E913" s="108"/>
      <c r="F913" s="108"/>
      <c r="G913" s="108"/>
      <c r="H913" s="108"/>
      <c r="I913" s="108"/>
      <c r="J913" s="108"/>
      <c r="K913" s="20"/>
    </row>
    <row r="914" spans="2:11" s="16" customFormat="1">
      <c r="B914" s="108"/>
      <c r="C914" s="108"/>
      <c r="D914" s="108"/>
      <c r="E914" s="108"/>
      <c r="F914" s="108"/>
      <c r="G914" s="108"/>
      <c r="H914" s="108"/>
      <c r="I914" s="108"/>
      <c r="J914" s="108"/>
      <c r="K914" s="20"/>
    </row>
    <row r="915" spans="2:11" s="16" customFormat="1">
      <c r="B915" s="108"/>
      <c r="C915" s="108"/>
      <c r="D915" s="108"/>
      <c r="E915" s="108"/>
      <c r="F915" s="108"/>
      <c r="G915" s="108"/>
      <c r="H915" s="108"/>
      <c r="I915" s="108"/>
      <c r="J915" s="108"/>
      <c r="K915" s="20"/>
    </row>
    <row r="916" spans="2:11" s="16" customFormat="1">
      <c r="B916" s="108"/>
      <c r="C916" s="108"/>
      <c r="D916" s="108"/>
      <c r="E916" s="108"/>
      <c r="F916" s="108"/>
      <c r="G916" s="108"/>
      <c r="H916" s="108"/>
      <c r="I916" s="108"/>
      <c r="J916" s="108"/>
      <c r="K916" s="20"/>
    </row>
    <row r="917" spans="2:11" s="16" customFormat="1">
      <c r="B917" s="108"/>
      <c r="C917" s="108"/>
      <c r="D917" s="108"/>
      <c r="E917" s="108"/>
      <c r="F917" s="108"/>
      <c r="G917" s="108"/>
      <c r="H917" s="108"/>
      <c r="I917" s="108"/>
      <c r="J917" s="108"/>
      <c r="K917" s="20"/>
    </row>
    <row r="918" spans="2:11" s="16" customFormat="1">
      <c r="B918" s="108"/>
      <c r="C918" s="108"/>
      <c r="D918" s="108"/>
      <c r="E918" s="108"/>
      <c r="F918" s="108"/>
      <c r="G918" s="108"/>
      <c r="H918" s="108"/>
      <c r="I918" s="108"/>
      <c r="J918" s="108"/>
      <c r="K918" s="20"/>
    </row>
    <row r="919" spans="2:11" s="16" customFormat="1">
      <c r="B919" s="108"/>
      <c r="C919" s="108"/>
      <c r="D919" s="108"/>
      <c r="E919" s="108"/>
      <c r="F919" s="108"/>
      <c r="G919" s="108"/>
      <c r="H919" s="108"/>
      <c r="I919" s="108"/>
      <c r="J919" s="108"/>
      <c r="K919" s="20"/>
    </row>
    <row r="920" spans="2:11" s="16" customFormat="1">
      <c r="B920" s="108"/>
      <c r="C920" s="108"/>
      <c r="D920" s="108"/>
      <c r="E920" s="108"/>
      <c r="F920" s="108"/>
      <c r="G920" s="108"/>
      <c r="H920" s="108"/>
      <c r="I920" s="108"/>
      <c r="J920" s="108"/>
      <c r="K920" s="20"/>
    </row>
    <row r="921" spans="2:11" s="16" customFormat="1">
      <c r="B921" s="108"/>
      <c r="C921" s="108"/>
      <c r="D921" s="108"/>
      <c r="E921" s="108"/>
      <c r="F921" s="108"/>
      <c r="G921" s="108"/>
      <c r="H921" s="108"/>
      <c r="I921" s="108"/>
      <c r="J921" s="108"/>
      <c r="K921" s="20"/>
    </row>
    <row r="922" spans="2:11" s="16" customFormat="1">
      <c r="B922" s="108"/>
      <c r="C922" s="108"/>
      <c r="D922" s="108"/>
      <c r="E922" s="108"/>
      <c r="F922" s="108"/>
      <c r="G922" s="108"/>
      <c r="H922" s="108"/>
      <c r="I922" s="108"/>
      <c r="J922" s="108"/>
      <c r="K922" s="20"/>
    </row>
    <row r="923" spans="2:11" s="16" customFormat="1">
      <c r="B923" s="108"/>
      <c r="C923" s="108"/>
      <c r="D923" s="108"/>
      <c r="E923" s="108"/>
      <c r="F923" s="108"/>
      <c r="G923" s="108"/>
      <c r="H923" s="108"/>
      <c r="I923" s="108"/>
      <c r="J923" s="108"/>
      <c r="K923" s="20"/>
    </row>
    <row r="924" spans="2:11" s="16" customFormat="1">
      <c r="B924" s="108"/>
      <c r="C924" s="108"/>
      <c r="D924" s="108"/>
      <c r="E924" s="108"/>
      <c r="F924" s="108"/>
      <c r="G924" s="108"/>
      <c r="H924" s="108"/>
      <c r="I924" s="108"/>
      <c r="J924" s="108"/>
      <c r="K924" s="20"/>
    </row>
    <row r="925" spans="2:11" s="16" customFormat="1">
      <c r="B925" s="108"/>
      <c r="C925" s="108"/>
      <c r="D925" s="108"/>
      <c r="E925" s="108"/>
      <c r="F925" s="108"/>
      <c r="G925" s="108"/>
      <c r="H925" s="108"/>
      <c r="I925" s="108"/>
      <c r="J925" s="108"/>
      <c r="K925" s="20"/>
    </row>
    <row r="926" spans="2:11" s="16" customFormat="1">
      <c r="B926" s="108"/>
      <c r="C926" s="108"/>
      <c r="D926" s="108"/>
      <c r="E926" s="108"/>
      <c r="F926" s="108"/>
      <c r="G926" s="108"/>
      <c r="H926" s="108"/>
      <c r="I926" s="108"/>
      <c r="J926" s="108"/>
      <c r="K926" s="20"/>
    </row>
    <row r="927" spans="2:11" s="16" customFormat="1">
      <c r="B927" s="108"/>
      <c r="C927" s="108"/>
      <c r="D927" s="108"/>
      <c r="E927" s="108"/>
      <c r="F927" s="108"/>
      <c r="G927" s="108"/>
      <c r="H927" s="108"/>
      <c r="I927" s="108"/>
      <c r="J927" s="108"/>
      <c r="K927" s="20"/>
    </row>
    <row r="928" spans="2:11" s="16" customFormat="1">
      <c r="B928" s="108"/>
      <c r="C928" s="108"/>
      <c r="D928" s="108"/>
      <c r="E928" s="108"/>
      <c r="F928" s="108"/>
      <c r="G928" s="108"/>
      <c r="H928" s="108"/>
      <c r="I928" s="108"/>
      <c r="J928" s="108"/>
      <c r="K928" s="20"/>
    </row>
    <row r="929" spans="2:11" s="16" customFormat="1">
      <c r="B929" s="108"/>
      <c r="C929" s="108"/>
      <c r="D929" s="108"/>
      <c r="E929" s="108"/>
      <c r="F929" s="108"/>
      <c r="G929" s="108"/>
      <c r="H929" s="108"/>
      <c r="I929" s="108"/>
      <c r="J929" s="108"/>
      <c r="K929" s="20"/>
    </row>
    <row r="930" spans="2:11" s="16" customFormat="1">
      <c r="B930" s="108"/>
      <c r="C930" s="108"/>
      <c r="D930" s="108"/>
      <c r="E930" s="108"/>
      <c r="F930" s="108"/>
      <c r="G930" s="108"/>
      <c r="H930" s="108"/>
      <c r="I930" s="108"/>
      <c r="J930" s="108"/>
      <c r="K930" s="20"/>
    </row>
    <row r="931" spans="2:11" s="16" customFormat="1">
      <c r="B931" s="108"/>
      <c r="C931" s="108"/>
      <c r="D931" s="108"/>
      <c r="E931" s="108"/>
      <c r="F931" s="108"/>
      <c r="G931" s="108"/>
      <c r="H931" s="108"/>
      <c r="I931" s="108"/>
      <c r="J931" s="108"/>
      <c r="K931" s="20"/>
    </row>
    <row r="932" spans="2:11" s="16" customFormat="1">
      <c r="B932" s="108"/>
      <c r="C932" s="108"/>
      <c r="D932" s="108"/>
      <c r="E932" s="108"/>
      <c r="F932" s="108"/>
      <c r="G932" s="108"/>
      <c r="H932" s="108"/>
      <c r="I932" s="108"/>
      <c r="J932" s="108"/>
      <c r="K932" s="20"/>
    </row>
    <row r="933" spans="2:11" s="16" customFormat="1">
      <c r="B933" s="108"/>
      <c r="C933" s="108"/>
      <c r="D933" s="108"/>
      <c r="E933" s="108"/>
      <c r="F933" s="108"/>
      <c r="G933" s="108"/>
      <c r="H933" s="108"/>
      <c r="I933" s="108"/>
      <c r="J933" s="108"/>
      <c r="K933" s="20"/>
    </row>
    <row r="934" spans="2:11" s="16" customFormat="1">
      <c r="B934" s="108"/>
      <c r="C934" s="108"/>
      <c r="D934" s="108"/>
      <c r="E934" s="108"/>
      <c r="F934" s="108"/>
      <c r="G934" s="108"/>
      <c r="H934" s="108"/>
      <c r="I934" s="108"/>
      <c r="J934" s="108"/>
      <c r="K934" s="20"/>
    </row>
    <row r="935" spans="2:11" s="16" customFormat="1">
      <c r="B935" s="108"/>
      <c r="C935" s="108"/>
      <c r="D935" s="108"/>
      <c r="E935" s="108"/>
      <c r="F935" s="108"/>
      <c r="G935" s="108"/>
      <c r="H935" s="108"/>
      <c r="I935" s="108"/>
      <c r="J935" s="108"/>
      <c r="K935" s="20"/>
    </row>
    <row r="936" spans="2:11" s="16" customFormat="1">
      <c r="B936" s="108"/>
      <c r="C936" s="108"/>
      <c r="D936" s="108"/>
      <c r="E936" s="108"/>
      <c r="F936" s="108"/>
      <c r="G936" s="108"/>
      <c r="H936" s="108"/>
      <c r="I936" s="108"/>
      <c r="J936" s="108"/>
      <c r="K936" s="20"/>
    </row>
    <row r="937" spans="2:11" s="16" customFormat="1">
      <c r="B937" s="108"/>
      <c r="C937" s="108"/>
      <c r="D937" s="108"/>
      <c r="E937" s="108"/>
      <c r="F937" s="108"/>
      <c r="G937" s="108"/>
      <c r="H937" s="108"/>
      <c r="I937" s="108"/>
      <c r="J937" s="108"/>
      <c r="K937" s="20"/>
    </row>
    <row r="938" spans="2:11" s="16" customFormat="1">
      <c r="B938" s="108"/>
      <c r="C938" s="108"/>
      <c r="D938" s="108"/>
      <c r="E938" s="108"/>
      <c r="F938" s="108"/>
      <c r="G938" s="108"/>
      <c r="H938" s="108"/>
      <c r="I938" s="108"/>
      <c r="J938" s="108"/>
      <c r="K938" s="20"/>
    </row>
    <row r="939" spans="2:11" s="16" customFormat="1">
      <c r="B939" s="108"/>
      <c r="C939" s="108"/>
      <c r="D939" s="108"/>
      <c r="E939" s="108"/>
      <c r="F939" s="108"/>
      <c r="G939" s="108"/>
      <c r="H939" s="108"/>
      <c r="I939" s="108"/>
      <c r="J939" s="108"/>
      <c r="K939" s="20"/>
    </row>
    <row r="940" spans="2:11" s="16" customFormat="1">
      <c r="B940" s="108"/>
      <c r="C940" s="108"/>
      <c r="D940" s="108"/>
      <c r="E940" s="108"/>
      <c r="F940" s="108"/>
      <c r="G940" s="108"/>
      <c r="H940" s="108"/>
      <c r="I940" s="108"/>
      <c r="J940" s="108"/>
      <c r="K940" s="20"/>
    </row>
    <row r="941" spans="2:11" s="16" customFormat="1">
      <c r="B941" s="108"/>
      <c r="C941" s="108"/>
      <c r="D941" s="108"/>
      <c r="E941" s="108"/>
      <c r="F941" s="108"/>
      <c r="G941" s="108"/>
      <c r="H941" s="108"/>
      <c r="I941" s="108"/>
      <c r="J941" s="108"/>
      <c r="K941" s="20"/>
    </row>
    <row r="942" spans="2:11" s="16" customFormat="1">
      <c r="B942" s="108"/>
      <c r="C942" s="108"/>
      <c r="D942" s="108"/>
      <c r="E942" s="108"/>
      <c r="F942" s="108"/>
      <c r="G942" s="108"/>
      <c r="H942" s="108"/>
      <c r="I942" s="108"/>
      <c r="J942" s="108"/>
      <c r="K942" s="20"/>
    </row>
    <row r="943" spans="2:11" s="16" customFormat="1">
      <c r="B943" s="108"/>
      <c r="C943" s="108"/>
      <c r="D943" s="108"/>
      <c r="E943" s="108"/>
      <c r="F943" s="108"/>
      <c r="G943" s="108"/>
      <c r="H943" s="108"/>
      <c r="I943" s="108"/>
      <c r="J943" s="108"/>
      <c r="K943" s="20"/>
    </row>
    <row r="944" spans="2:11" s="16" customFormat="1">
      <c r="B944" s="108"/>
      <c r="C944" s="108"/>
      <c r="D944" s="108"/>
      <c r="E944" s="108"/>
      <c r="F944" s="108"/>
      <c r="G944" s="108"/>
      <c r="H944" s="108"/>
      <c r="I944" s="108"/>
      <c r="J944" s="108"/>
      <c r="K944" s="20"/>
    </row>
    <row r="945" spans="2:11" s="16" customFormat="1">
      <c r="B945" s="108"/>
      <c r="C945" s="108"/>
      <c r="D945" s="108"/>
      <c r="E945" s="108"/>
      <c r="F945" s="108"/>
      <c r="G945" s="108"/>
      <c r="H945" s="108"/>
      <c r="I945" s="108"/>
      <c r="J945" s="108"/>
      <c r="K945" s="20"/>
    </row>
    <row r="946" spans="2:11" s="16" customFormat="1">
      <c r="B946" s="108"/>
      <c r="C946" s="108"/>
      <c r="D946" s="108"/>
      <c r="E946" s="108"/>
      <c r="F946" s="108"/>
      <c r="G946" s="108"/>
      <c r="H946" s="108"/>
      <c r="I946" s="108"/>
      <c r="J946" s="108"/>
      <c r="K946" s="20"/>
    </row>
    <row r="947" spans="2:11" s="16" customFormat="1">
      <c r="B947" s="108"/>
      <c r="C947" s="108"/>
      <c r="D947" s="108"/>
      <c r="E947" s="108"/>
      <c r="F947" s="108"/>
      <c r="G947" s="108"/>
      <c r="H947" s="108"/>
      <c r="I947" s="108"/>
      <c r="J947" s="108"/>
      <c r="K947" s="20"/>
    </row>
    <row r="948" spans="2:11" s="16" customFormat="1">
      <c r="B948" s="108"/>
      <c r="C948" s="108"/>
      <c r="D948" s="108"/>
      <c r="E948" s="108"/>
      <c r="F948" s="108"/>
      <c r="G948" s="108"/>
      <c r="H948" s="108"/>
      <c r="I948" s="108"/>
      <c r="J948" s="108"/>
      <c r="K948" s="20"/>
    </row>
    <row r="949" spans="2:11" s="16" customFormat="1">
      <c r="B949" s="108"/>
      <c r="C949" s="108"/>
      <c r="D949" s="108"/>
      <c r="E949" s="108"/>
      <c r="F949" s="108"/>
      <c r="G949" s="108"/>
      <c r="H949" s="108"/>
      <c r="I949" s="108"/>
      <c r="J949" s="108"/>
      <c r="K949" s="20"/>
    </row>
    <row r="950" spans="2:11" s="16" customFormat="1">
      <c r="B950" s="108"/>
      <c r="C950" s="108"/>
      <c r="D950" s="108"/>
      <c r="E950" s="108"/>
      <c r="F950" s="108"/>
      <c r="G950" s="108"/>
      <c r="H950" s="108"/>
      <c r="I950" s="108"/>
      <c r="J950" s="108"/>
      <c r="K950" s="20"/>
    </row>
    <row r="951" spans="2:11" s="16" customFormat="1">
      <c r="B951" s="108"/>
      <c r="C951" s="108"/>
      <c r="D951" s="108"/>
      <c r="E951" s="108"/>
      <c r="F951" s="108"/>
      <c r="G951" s="108"/>
      <c r="H951" s="108"/>
      <c r="I951" s="108"/>
      <c r="J951" s="108"/>
      <c r="K951" s="20"/>
    </row>
    <row r="952" spans="2:11" s="16" customFormat="1">
      <c r="B952" s="108"/>
      <c r="C952" s="108"/>
      <c r="D952" s="108"/>
      <c r="E952" s="108"/>
      <c r="F952" s="108"/>
      <c r="G952" s="108"/>
      <c r="H952" s="108"/>
      <c r="I952" s="108"/>
      <c r="J952" s="108"/>
      <c r="K952" s="20"/>
    </row>
    <row r="953" spans="2:11" s="16" customFormat="1">
      <c r="B953" s="108"/>
      <c r="C953" s="108"/>
      <c r="D953" s="108"/>
      <c r="E953" s="108"/>
      <c r="F953" s="108"/>
      <c r="G953" s="108"/>
      <c r="H953" s="108"/>
      <c r="I953" s="108"/>
      <c r="J953" s="108"/>
      <c r="K953" s="20"/>
    </row>
    <row r="954" spans="2:11" s="16" customFormat="1">
      <c r="B954" s="108"/>
      <c r="C954" s="108"/>
      <c r="D954" s="108"/>
      <c r="E954" s="108"/>
      <c r="F954" s="108"/>
      <c r="G954" s="108"/>
      <c r="H954" s="108"/>
      <c r="I954" s="108"/>
      <c r="J954" s="108"/>
      <c r="K954" s="20"/>
    </row>
    <row r="955" spans="2:11" s="16" customFormat="1">
      <c r="B955" s="108"/>
      <c r="C955" s="108"/>
      <c r="D955" s="108"/>
      <c r="E955" s="108"/>
      <c r="F955" s="108"/>
      <c r="G955" s="108"/>
      <c r="H955" s="108"/>
      <c r="I955" s="108"/>
      <c r="J955" s="108"/>
      <c r="K955" s="20"/>
    </row>
    <row r="956" spans="2:11" s="16" customFormat="1">
      <c r="B956" s="108"/>
      <c r="C956" s="108"/>
      <c r="D956" s="108"/>
      <c r="E956" s="108"/>
      <c r="F956" s="108"/>
      <c r="G956" s="108"/>
      <c r="H956" s="108"/>
      <c r="I956" s="108"/>
      <c r="J956" s="108"/>
      <c r="K956" s="20"/>
    </row>
    <row r="957" spans="2:11" s="16" customFormat="1">
      <c r="B957" s="108"/>
      <c r="C957" s="108"/>
      <c r="D957" s="108"/>
      <c r="E957" s="108"/>
      <c r="F957" s="108"/>
      <c r="G957" s="108"/>
      <c r="H957" s="108"/>
      <c r="I957" s="108"/>
      <c r="J957" s="108"/>
      <c r="K957" s="20"/>
    </row>
    <row r="958" spans="2:11" s="16" customFormat="1">
      <c r="B958" s="108"/>
      <c r="C958" s="108"/>
      <c r="D958" s="108"/>
      <c r="E958" s="108"/>
      <c r="F958" s="108"/>
      <c r="G958" s="108"/>
      <c r="H958" s="108"/>
      <c r="I958" s="108"/>
      <c r="J958" s="108"/>
      <c r="K958" s="20"/>
    </row>
    <row r="959" spans="2:11" s="16" customFormat="1">
      <c r="B959" s="108"/>
      <c r="C959" s="108"/>
      <c r="D959" s="108"/>
      <c r="E959" s="108"/>
      <c r="F959" s="108"/>
      <c r="G959" s="108"/>
      <c r="H959" s="108"/>
      <c r="I959" s="108"/>
      <c r="J959" s="108"/>
      <c r="K959" s="20"/>
    </row>
    <row r="960" spans="2:11" s="16" customFormat="1">
      <c r="B960" s="108"/>
      <c r="C960" s="108"/>
      <c r="D960" s="108"/>
      <c r="E960" s="108"/>
      <c r="F960" s="108"/>
      <c r="G960" s="108"/>
      <c r="H960" s="108"/>
      <c r="I960" s="108"/>
      <c r="J960" s="108"/>
      <c r="K960" s="20"/>
    </row>
    <row r="961" spans="2:11" s="16" customFormat="1">
      <c r="B961" s="108"/>
      <c r="C961" s="108"/>
      <c r="D961" s="108"/>
      <c r="E961" s="108"/>
      <c r="F961" s="108"/>
      <c r="G961" s="108"/>
      <c r="H961" s="108"/>
      <c r="I961" s="108"/>
      <c r="J961" s="108"/>
      <c r="K961" s="20"/>
    </row>
    <row r="962" spans="2:11" s="16" customFormat="1">
      <c r="B962" s="108"/>
      <c r="C962" s="108"/>
      <c r="D962" s="108"/>
      <c r="E962" s="108"/>
      <c r="F962" s="108"/>
      <c r="G962" s="108"/>
      <c r="H962" s="108"/>
      <c r="I962" s="108"/>
      <c r="J962" s="108"/>
      <c r="K962" s="20"/>
    </row>
    <row r="963" spans="2:11" s="16" customFormat="1">
      <c r="B963" s="108"/>
      <c r="C963" s="108"/>
      <c r="D963" s="108"/>
      <c r="E963" s="108"/>
      <c r="F963" s="108"/>
      <c r="G963" s="108"/>
      <c r="H963" s="108"/>
      <c r="I963" s="108"/>
      <c r="J963" s="108"/>
      <c r="K963" s="20"/>
    </row>
    <row r="964" spans="2:11" s="16" customFormat="1">
      <c r="B964" s="108"/>
      <c r="C964" s="108"/>
      <c r="D964" s="108"/>
      <c r="E964" s="108"/>
      <c r="F964" s="108"/>
      <c r="G964" s="108"/>
      <c r="H964" s="108"/>
      <c r="I964" s="108"/>
      <c r="J964" s="108"/>
      <c r="K964" s="20"/>
    </row>
    <row r="965" spans="2:11" s="16" customFormat="1">
      <c r="B965" s="108"/>
      <c r="C965" s="108"/>
      <c r="D965" s="108"/>
      <c r="E965" s="108"/>
      <c r="F965" s="108"/>
      <c r="G965" s="108"/>
      <c r="H965" s="108"/>
      <c r="I965" s="108"/>
      <c r="J965" s="108"/>
      <c r="K965" s="20"/>
    </row>
    <row r="966" spans="2:11" s="16" customFormat="1">
      <c r="B966" s="108"/>
      <c r="C966" s="108"/>
      <c r="D966" s="108"/>
      <c r="E966" s="108"/>
      <c r="F966" s="108"/>
      <c r="G966" s="108"/>
      <c r="H966" s="108"/>
      <c r="I966" s="108"/>
      <c r="J966" s="108"/>
      <c r="K966" s="20"/>
    </row>
    <row r="967" spans="2:11" s="16" customFormat="1">
      <c r="B967" s="108"/>
      <c r="C967" s="108"/>
      <c r="D967" s="108"/>
      <c r="E967" s="108"/>
      <c r="F967" s="108"/>
      <c r="G967" s="108"/>
      <c r="H967" s="108"/>
      <c r="I967" s="108"/>
      <c r="J967" s="108"/>
      <c r="K967" s="20"/>
    </row>
    <row r="968" spans="2:11" s="16" customFormat="1">
      <c r="B968" s="108"/>
      <c r="C968" s="108"/>
      <c r="D968" s="108"/>
      <c r="E968" s="108"/>
      <c r="F968" s="108"/>
      <c r="G968" s="108"/>
      <c r="H968" s="108"/>
      <c r="I968" s="108"/>
      <c r="J968" s="108"/>
      <c r="K968" s="20"/>
    </row>
    <row r="969" spans="2:11" s="16" customFormat="1">
      <c r="B969" s="108"/>
      <c r="C969" s="108"/>
      <c r="D969" s="108"/>
      <c r="E969" s="108"/>
      <c r="F969" s="108"/>
      <c r="G969" s="108"/>
      <c r="H969" s="108"/>
      <c r="I969" s="108"/>
      <c r="J969" s="108"/>
      <c r="K969" s="20"/>
    </row>
    <row r="970" spans="2:11" s="16" customFormat="1">
      <c r="B970" s="108"/>
      <c r="C970" s="108"/>
      <c r="D970" s="108"/>
      <c r="E970" s="108"/>
      <c r="F970" s="108"/>
      <c r="G970" s="108"/>
      <c r="H970" s="108"/>
      <c r="I970" s="108"/>
      <c r="J970" s="108"/>
      <c r="K970" s="20"/>
    </row>
    <row r="971" spans="2:11" s="16" customFormat="1">
      <c r="B971" s="108"/>
      <c r="C971" s="108"/>
      <c r="D971" s="108"/>
      <c r="E971" s="108"/>
      <c r="F971" s="108"/>
      <c r="G971" s="108"/>
      <c r="H971" s="108"/>
      <c r="I971" s="108"/>
      <c r="J971" s="108"/>
      <c r="K971" s="20"/>
    </row>
    <row r="972" spans="2:11" s="16" customFormat="1">
      <c r="B972" s="108"/>
      <c r="C972" s="108"/>
      <c r="D972" s="108"/>
      <c r="E972" s="108"/>
      <c r="F972" s="108"/>
      <c r="G972" s="108"/>
      <c r="H972" s="108"/>
      <c r="I972" s="108"/>
      <c r="J972" s="108"/>
      <c r="K972" s="20"/>
    </row>
    <row r="973" spans="2:11" s="16" customFormat="1">
      <c r="B973" s="108"/>
      <c r="C973" s="108"/>
      <c r="D973" s="108"/>
      <c r="E973" s="108"/>
      <c r="F973" s="108"/>
      <c r="G973" s="108"/>
      <c r="H973" s="108"/>
      <c r="I973" s="108"/>
      <c r="J973" s="108"/>
      <c r="K973" s="20"/>
    </row>
    <row r="974" spans="2:11" s="16" customFormat="1">
      <c r="B974" s="108"/>
      <c r="C974" s="108"/>
      <c r="D974" s="108"/>
      <c r="E974" s="108"/>
      <c r="F974" s="108"/>
      <c r="G974" s="108"/>
      <c r="H974" s="108"/>
      <c r="I974" s="108"/>
      <c r="J974" s="108"/>
      <c r="K974" s="20"/>
    </row>
    <row r="975" spans="2:11" s="16" customFormat="1">
      <c r="B975" s="108"/>
      <c r="C975" s="108"/>
      <c r="D975" s="108"/>
      <c r="E975" s="108"/>
      <c r="F975" s="108"/>
      <c r="G975" s="108"/>
      <c r="H975" s="108"/>
      <c r="I975" s="108"/>
      <c r="J975" s="108"/>
      <c r="K975" s="20"/>
    </row>
    <row r="976" spans="2:11" s="16" customFormat="1">
      <c r="B976" s="108"/>
      <c r="C976" s="108"/>
      <c r="D976" s="108"/>
      <c r="E976" s="108"/>
      <c r="F976" s="108"/>
      <c r="G976" s="108"/>
      <c r="H976" s="108"/>
      <c r="I976" s="108"/>
      <c r="J976" s="108"/>
      <c r="K976" s="20"/>
    </row>
    <row r="977" spans="2:11" s="16" customFormat="1">
      <c r="B977" s="108"/>
      <c r="C977" s="108"/>
      <c r="D977" s="108"/>
      <c r="E977" s="108"/>
      <c r="F977" s="108"/>
      <c r="G977" s="108"/>
      <c r="H977" s="108"/>
      <c r="I977" s="108"/>
      <c r="J977" s="108"/>
      <c r="K977" s="20"/>
    </row>
    <row r="978" spans="2:11" s="16" customFormat="1">
      <c r="B978" s="108"/>
      <c r="C978" s="108"/>
      <c r="D978" s="108"/>
      <c r="E978" s="108"/>
      <c r="F978" s="108"/>
      <c r="G978" s="108"/>
      <c r="H978" s="108"/>
      <c r="I978" s="108"/>
      <c r="J978" s="108"/>
      <c r="K978" s="20"/>
    </row>
    <row r="979" spans="2:11" s="16" customFormat="1">
      <c r="B979" s="108"/>
      <c r="C979" s="108"/>
      <c r="D979" s="108"/>
      <c r="E979" s="108"/>
      <c r="F979" s="108"/>
      <c r="G979" s="108"/>
      <c r="H979" s="108"/>
      <c r="I979" s="108"/>
      <c r="J979" s="108"/>
      <c r="K979" s="20"/>
    </row>
    <row r="980" spans="2:11" s="16" customFormat="1">
      <c r="B980" s="108"/>
      <c r="C980" s="108"/>
      <c r="D980" s="108"/>
      <c r="E980" s="108"/>
      <c r="F980" s="108"/>
      <c r="G980" s="108"/>
      <c r="H980" s="108"/>
      <c r="I980" s="108"/>
      <c r="J980" s="108"/>
      <c r="K980" s="20"/>
    </row>
    <row r="981" spans="2:11" s="16" customFormat="1">
      <c r="B981" s="108"/>
      <c r="C981" s="108"/>
      <c r="D981" s="108"/>
      <c r="E981" s="108"/>
      <c r="F981" s="108"/>
      <c r="G981" s="108"/>
      <c r="H981" s="108"/>
      <c r="I981" s="108"/>
      <c r="J981" s="108"/>
      <c r="K981" s="20"/>
    </row>
    <row r="982" spans="2:11" s="16" customFormat="1">
      <c r="B982" s="108"/>
      <c r="C982" s="108"/>
      <c r="D982" s="108"/>
      <c r="E982" s="108"/>
      <c r="F982" s="108"/>
      <c r="G982" s="108"/>
      <c r="H982" s="108"/>
      <c r="I982" s="108"/>
      <c r="J982" s="108"/>
      <c r="K982" s="20"/>
    </row>
    <row r="983" spans="2:11" s="16" customFormat="1">
      <c r="B983" s="108"/>
      <c r="C983" s="108"/>
      <c r="D983" s="108"/>
      <c r="E983" s="108"/>
      <c r="F983" s="108"/>
      <c r="G983" s="108"/>
      <c r="H983" s="108"/>
      <c r="I983" s="108"/>
      <c r="J983" s="108"/>
      <c r="K983" s="20"/>
    </row>
    <row r="984" spans="2:11" s="16" customFormat="1">
      <c r="B984" s="108"/>
      <c r="C984" s="108"/>
      <c r="D984" s="108"/>
      <c r="E984" s="108"/>
      <c r="F984" s="108"/>
      <c r="G984" s="108"/>
      <c r="H984" s="108"/>
      <c r="I984" s="108"/>
      <c r="J984" s="108"/>
      <c r="K984" s="20"/>
    </row>
    <row r="985" spans="2:11" s="16" customFormat="1">
      <c r="B985" s="108"/>
      <c r="C985" s="108"/>
      <c r="D985" s="108"/>
      <c r="E985" s="108"/>
      <c r="F985" s="108"/>
      <c r="G985" s="108"/>
      <c r="H985" s="108"/>
      <c r="I985" s="108"/>
      <c r="J985" s="108"/>
      <c r="K985" s="20"/>
    </row>
    <row r="986" spans="2:11" s="16" customFormat="1">
      <c r="B986" s="108"/>
      <c r="C986" s="108"/>
      <c r="D986" s="108"/>
      <c r="E986" s="108"/>
      <c r="F986" s="108"/>
      <c r="G986" s="108"/>
      <c r="H986" s="108"/>
      <c r="I986" s="108"/>
      <c r="J986" s="108"/>
      <c r="K986" s="20"/>
    </row>
    <row r="987" spans="2:11" s="16" customFormat="1">
      <c r="B987" s="108"/>
      <c r="C987" s="108"/>
      <c r="D987" s="108"/>
      <c r="E987" s="108"/>
      <c r="F987" s="108"/>
      <c r="G987" s="108"/>
      <c r="H987" s="108"/>
      <c r="I987" s="108"/>
      <c r="J987" s="108"/>
      <c r="K987" s="20"/>
    </row>
    <row r="988" spans="2:11" s="16" customFormat="1">
      <c r="B988" s="108"/>
      <c r="C988" s="108"/>
      <c r="D988" s="108"/>
      <c r="E988" s="108"/>
      <c r="F988" s="108"/>
      <c r="G988" s="108"/>
      <c r="H988" s="108"/>
      <c r="I988" s="108"/>
      <c r="J988" s="108"/>
      <c r="K988" s="20"/>
    </row>
    <row r="989" spans="2:11" s="16" customFormat="1">
      <c r="B989" s="108"/>
      <c r="C989" s="108"/>
      <c r="D989" s="108"/>
      <c r="E989" s="108"/>
      <c r="F989" s="108"/>
      <c r="G989" s="108"/>
      <c r="H989" s="108"/>
      <c r="I989" s="108"/>
      <c r="J989" s="108"/>
      <c r="K989" s="20"/>
    </row>
    <row r="990" spans="2:11" s="16" customFormat="1">
      <c r="B990" s="108"/>
      <c r="C990" s="108"/>
      <c r="D990" s="108"/>
      <c r="E990" s="108"/>
      <c r="F990" s="108"/>
      <c r="G990" s="108"/>
      <c r="H990" s="108"/>
      <c r="I990" s="108"/>
      <c r="J990" s="108"/>
      <c r="K990" s="20"/>
    </row>
    <row r="991" spans="2:11" s="16" customFormat="1">
      <c r="B991" s="108"/>
      <c r="C991" s="108"/>
      <c r="D991" s="108"/>
      <c r="E991" s="108"/>
      <c r="F991" s="108"/>
      <c r="G991" s="108"/>
      <c r="H991" s="108"/>
      <c r="I991" s="108"/>
      <c r="J991" s="108"/>
      <c r="K991" s="20"/>
    </row>
    <row r="992" spans="2:11" s="16" customFormat="1">
      <c r="B992" s="108"/>
      <c r="C992" s="108"/>
      <c r="D992" s="108"/>
      <c r="E992" s="108"/>
      <c r="F992" s="108"/>
      <c r="G992" s="108"/>
      <c r="H992" s="108"/>
      <c r="I992" s="108"/>
      <c r="J992" s="108"/>
      <c r="K992" s="20"/>
    </row>
    <row r="993" spans="2:11" s="16" customFormat="1">
      <c r="B993" s="108"/>
      <c r="C993" s="108"/>
      <c r="D993" s="108"/>
      <c r="E993" s="108"/>
      <c r="F993" s="108"/>
      <c r="G993" s="108"/>
      <c r="H993" s="108"/>
      <c r="I993" s="108"/>
      <c r="J993" s="108"/>
      <c r="K993" s="20"/>
    </row>
    <row r="994" spans="2:11" s="16" customFormat="1">
      <c r="B994" s="108"/>
      <c r="C994" s="108"/>
      <c r="D994" s="108"/>
      <c r="E994" s="108"/>
      <c r="F994" s="108"/>
      <c r="G994" s="108"/>
      <c r="H994" s="108"/>
      <c r="I994" s="108"/>
      <c r="J994" s="108"/>
      <c r="K994" s="20"/>
    </row>
    <row r="995" spans="2:11" s="16" customFormat="1">
      <c r="B995" s="108"/>
      <c r="C995" s="108"/>
      <c r="D995" s="108"/>
      <c r="E995" s="108"/>
      <c r="F995" s="108"/>
      <c r="G995" s="108"/>
      <c r="H995" s="108"/>
      <c r="I995" s="108"/>
      <c r="J995" s="108"/>
      <c r="K995" s="20"/>
    </row>
    <row r="996" spans="2:11" s="16" customFormat="1">
      <c r="B996" s="108"/>
      <c r="C996" s="108"/>
      <c r="D996" s="108"/>
      <c r="E996" s="108"/>
      <c r="F996" s="108"/>
      <c r="G996" s="108"/>
      <c r="H996" s="108"/>
      <c r="I996" s="108"/>
      <c r="J996" s="108"/>
      <c r="K996" s="20"/>
    </row>
    <row r="997" spans="2:11" s="16" customFormat="1">
      <c r="B997" s="108"/>
      <c r="C997" s="108"/>
      <c r="D997" s="108"/>
      <c r="E997" s="108"/>
      <c r="F997" s="108"/>
      <c r="G997" s="108"/>
      <c r="H997" s="108"/>
      <c r="I997" s="108"/>
      <c r="J997" s="108"/>
      <c r="K997" s="20"/>
    </row>
    <row r="998" spans="2:11" s="16" customFormat="1">
      <c r="B998" s="108"/>
      <c r="C998" s="108"/>
      <c r="D998" s="108"/>
      <c r="E998" s="108"/>
      <c r="F998" s="108"/>
      <c r="G998" s="108"/>
      <c r="H998" s="108"/>
      <c r="I998" s="108"/>
      <c r="J998" s="108"/>
      <c r="K998" s="20"/>
    </row>
    <row r="999" spans="2:11" s="16" customFormat="1">
      <c r="B999" s="108"/>
      <c r="C999" s="108"/>
      <c r="D999" s="108"/>
      <c r="E999" s="108"/>
      <c r="F999" s="108"/>
      <c r="G999" s="108"/>
      <c r="H999" s="108"/>
      <c r="I999" s="108"/>
      <c r="J999" s="108"/>
      <c r="K999" s="20"/>
    </row>
    <row r="1000" spans="2:11" s="16" customFormat="1">
      <c r="B1000" s="108"/>
      <c r="C1000" s="108"/>
      <c r="D1000" s="108"/>
      <c r="E1000" s="108"/>
      <c r="F1000" s="108"/>
      <c r="G1000" s="108"/>
      <c r="H1000" s="108"/>
      <c r="I1000" s="108"/>
      <c r="J1000" s="108"/>
      <c r="K1000" s="20"/>
    </row>
    <row r="1001" spans="2:11" s="16" customFormat="1">
      <c r="B1001" s="108"/>
      <c r="C1001" s="108"/>
      <c r="D1001" s="108"/>
      <c r="E1001" s="108"/>
      <c r="F1001" s="108"/>
      <c r="G1001" s="108"/>
      <c r="H1001" s="108"/>
      <c r="I1001" s="108"/>
      <c r="J1001" s="108"/>
      <c r="K1001" s="20"/>
    </row>
    <row r="1002" spans="2:11" s="16" customFormat="1">
      <c r="B1002" s="108"/>
      <c r="C1002" s="108"/>
      <c r="D1002" s="108"/>
      <c r="E1002" s="108"/>
      <c r="F1002" s="108"/>
      <c r="G1002" s="108"/>
      <c r="H1002" s="108"/>
      <c r="I1002" s="108"/>
      <c r="J1002" s="108"/>
      <c r="K1002" s="20"/>
    </row>
    <row r="1003" spans="2:11" s="16" customFormat="1">
      <c r="B1003" s="108"/>
      <c r="C1003" s="108"/>
      <c r="D1003" s="108"/>
      <c r="E1003" s="108"/>
      <c r="F1003" s="108"/>
      <c r="G1003" s="108"/>
      <c r="H1003" s="108"/>
      <c r="I1003" s="108"/>
      <c r="J1003" s="108"/>
      <c r="K1003" s="20"/>
    </row>
    <row r="1004" spans="2:11" s="16" customFormat="1">
      <c r="B1004" s="108"/>
      <c r="C1004" s="108"/>
      <c r="D1004" s="108"/>
      <c r="E1004" s="108"/>
      <c r="F1004" s="108"/>
      <c r="G1004" s="108"/>
      <c r="H1004" s="108"/>
      <c r="I1004" s="108"/>
      <c r="J1004" s="108"/>
      <c r="K1004" s="20"/>
    </row>
    <row r="1005" spans="2:11" s="16" customFormat="1">
      <c r="B1005" s="108"/>
      <c r="C1005" s="108"/>
      <c r="D1005" s="108"/>
      <c r="E1005" s="108"/>
      <c r="F1005" s="108"/>
      <c r="G1005" s="108"/>
      <c r="H1005" s="108"/>
      <c r="I1005" s="108"/>
      <c r="J1005" s="108"/>
      <c r="K1005" s="20"/>
    </row>
    <row r="1006" spans="2:11" s="16" customFormat="1">
      <c r="B1006" s="108"/>
      <c r="C1006" s="108"/>
      <c r="D1006" s="108"/>
      <c r="E1006" s="108"/>
      <c r="F1006" s="108"/>
      <c r="G1006" s="108"/>
      <c r="H1006" s="108"/>
      <c r="I1006" s="108"/>
      <c r="J1006" s="108"/>
      <c r="K1006" s="20"/>
    </row>
    <row r="1007" spans="2:11" s="16" customFormat="1">
      <c r="B1007" s="108"/>
      <c r="C1007" s="108"/>
      <c r="D1007" s="108"/>
      <c r="E1007" s="108"/>
      <c r="F1007" s="108"/>
      <c r="G1007" s="108"/>
      <c r="H1007" s="108"/>
      <c r="I1007" s="108"/>
      <c r="J1007" s="108"/>
      <c r="K1007" s="20"/>
    </row>
    <row r="1008" spans="2:11" s="16" customFormat="1">
      <c r="B1008" s="108"/>
      <c r="C1008" s="108"/>
      <c r="D1008" s="108"/>
      <c r="E1008" s="108"/>
      <c r="F1008" s="108"/>
      <c r="G1008" s="108"/>
      <c r="H1008" s="108"/>
      <c r="I1008" s="108"/>
      <c r="J1008" s="108"/>
      <c r="K1008" s="20"/>
    </row>
    <row r="1009" spans="2:11" s="16" customFormat="1">
      <c r="B1009" s="108"/>
      <c r="C1009" s="108"/>
      <c r="D1009" s="108"/>
      <c r="E1009" s="108"/>
      <c r="F1009" s="108"/>
      <c r="G1009" s="108"/>
      <c r="H1009" s="108"/>
      <c r="I1009" s="108"/>
      <c r="J1009" s="108"/>
      <c r="K1009" s="20"/>
    </row>
    <row r="1010" spans="2:11" s="16" customFormat="1">
      <c r="B1010" s="108"/>
      <c r="C1010" s="108"/>
      <c r="D1010" s="108"/>
      <c r="E1010" s="108"/>
      <c r="F1010" s="108"/>
      <c r="G1010" s="108"/>
      <c r="H1010" s="108"/>
      <c r="I1010" s="108"/>
      <c r="J1010" s="108"/>
      <c r="K1010" s="20"/>
    </row>
    <row r="1011" spans="2:11" s="16" customFormat="1">
      <c r="B1011" s="108"/>
      <c r="C1011" s="108"/>
      <c r="D1011" s="108"/>
      <c r="E1011" s="108"/>
      <c r="F1011" s="108"/>
      <c r="G1011" s="108"/>
      <c r="H1011" s="108"/>
      <c r="I1011" s="108"/>
      <c r="J1011" s="108"/>
      <c r="K1011" s="20"/>
    </row>
    <row r="1012" spans="2:11" s="16" customFormat="1">
      <c r="B1012" s="108"/>
      <c r="C1012" s="108"/>
      <c r="D1012" s="108"/>
      <c r="E1012" s="108"/>
      <c r="F1012" s="108"/>
      <c r="G1012" s="108"/>
      <c r="H1012" s="108"/>
      <c r="I1012" s="108"/>
      <c r="J1012" s="108"/>
      <c r="K1012" s="20"/>
    </row>
    <row r="1013" spans="2:11" s="16" customFormat="1">
      <c r="B1013" s="108"/>
      <c r="C1013" s="108"/>
      <c r="D1013" s="108"/>
      <c r="E1013" s="108"/>
      <c r="F1013" s="108"/>
      <c r="G1013" s="108"/>
      <c r="H1013" s="108"/>
      <c r="I1013" s="108"/>
      <c r="J1013" s="108"/>
      <c r="K1013" s="20"/>
    </row>
    <row r="1014" spans="2:11" s="16" customFormat="1">
      <c r="B1014" s="108"/>
      <c r="C1014" s="108"/>
      <c r="D1014" s="108"/>
      <c r="E1014" s="108"/>
      <c r="F1014" s="108"/>
      <c r="G1014" s="108"/>
      <c r="H1014" s="108"/>
      <c r="I1014" s="108"/>
      <c r="J1014" s="108"/>
      <c r="K1014" s="20"/>
    </row>
    <row r="1015" spans="2:11" s="16" customFormat="1">
      <c r="B1015" s="108"/>
      <c r="C1015" s="108"/>
      <c r="D1015" s="108"/>
      <c r="E1015" s="108"/>
      <c r="F1015" s="108"/>
      <c r="G1015" s="108"/>
      <c r="H1015" s="108"/>
      <c r="I1015" s="108"/>
      <c r="J1015" s="108"/>
      <c r="K1015" s="20"/>
    </row>
    <row r="1016" spans="2:11" s="16" customFormat="1">
      <c r="B1016" s="108"/>
      <c r="C1016" s="108"/>
      <c r="D1016" s="108"/>
      <c r="E1016" s="108"/>
      <c r="F1016" s="108"/>
      <c r="G1016" s="108"/>
      <c r="H1016" s="108"/>
      <c r="I1016" s="108"/>
      <c r="J1016" s="108"/>
      <c r="K1016" s="20"/>
    </row>
    <row r="1017" spans="2:11" s="16" customFormat="1">
      <c r="B1017" s="108"/>
      <c r="C1017" s="108"/>
      <c r="D1017" s="108"/>
      <c r="E1017" s="108"/>
      <c r="F1017" s="108"/>
      <c r="G1017" s="108"/>
      <c r="H1017" s="108"/>
      <c r="I1017" s="108"/>
      <c r="J1017" s="108"/>
      <c r="K1017" s="20"/>
    </row>
    <row r="1018" spans="2:11" s="16" customFormat="1">
      <c r="B1018" s="108"/>
      <c r="C1018" s="108"/>
      <c r="D1018" s="108"/>
      <c r="E1018" s="108"/>
      <c r="F1018" s="108"/>
      <c r="G1018" s="108"/>
      <c r="H1018" s="108"/>
      <c r="I1018" s="108"/>
      <c r="J1018" s="108"/>
      <c r="K1018" s="20"/>
    </row>
    <row r="1019" spans="2:11" s="16" customFormat="1">
      <c r="B1019" s="108"/>
      <c r="C1019" s="108"/>
      <c r="D1019" s="108"/>
      <c r="E1019" s="108"/>
      <c r="F1019" s="108"/>
      <c r="G1019" s="108"/>
      <c r="H1019" s="108"/>
      <c r="I1019" s="108"/>
      <c r="J1019" s="108"/>
      <c r="K1019" s="20"/>
    </row>
    <row r="1020" spans="2:11" s="16" customFormat="1">
      <c r="B1020" s="108"/>
      <c r="C1020" s="108"/>
      <c r="D1020" s="108"/>
      <c r="E1020" s="108"/>
      <c r="F1020" s="108"/>
      <c r="G1020" s="108"/>
      <c r="H1020" s="108"/>
      <c r="I1020" s="108"/>
      <c r="J1020" s="108"/>
      <c r="K1020" s="20"/>
    </row>
    <row r="1021" spans="2:11" s="16" customFormat="1">
      <c r="B1021" s="108"/>
      <c r="C1021" s="108"/>
      <c r="D1021" s="108"/>
      <c r="E1021" s="108"/>
      <c r="F1021" s="108"/>
      <c r="G1021" s="108"/>
      <c r="H1021" s="108"/>
      <c r="I1021" s="108"/>
      <c r="J1021" s="108"/>
      <c r="K1021" s="20"/>
    </row>
    <row r="1022" spans="2:11" s="16" customFormat="1">
      <c r="B1022" s="108"/>
      <c r="C1022" s="108"/>
      <c r="D1022" s="108"/>
      <c r="E1022" s="108"/>
      <c r="F1022" s="108"/>
      <c r="G1022" s="108"/>
      <c r="H1022" s="108"/>
      <c r="I1022" s="108"/>
      <c r="J1022" s="108"/>
      <c r="K1022" s="20"/>
    </row>
    <row r="1023" spans="2:11" s="16" customFormat="1">
      <c r="B1023" s="108"/>
      <c r="C1023" s="108"/>
      <c r="D1023" s="108"/>
      <c r="E1023" s="108"/>
      <c r="F1023" s="108"/>
      <c r="G1023" s="108"/>
      <c r="H1023" s="108"/>
      <c r="I1023" s="108"/>
      <c r="J1023" s="108"/>
      <c r="K1023" s="20"/>
    </row>
    <row r="1024" spans="2:11" s="16" customFormat="1">
      <c r="B1024" s="108"/>
      <c r="C1024" s="108"/>
      <c r="D1024" s="108"/>
      <c r="E1024" s="108"/>
      <c r="F1024" s="108"/>
      <c r="G1024" s="108"/>
      <c r="H1024" s="108"/>
      <c r="I1024" s="108"/>
      <c r="J1024" s="108"/>
      <c r="K1024" s="20"/>
    </row>
    <row r="1025" spans="2:11" s="16" customFormat="1">
      <c r="B1025" s="108"/>
      <c r="C1025" s="108"/>
      <c r="D1025" s="108"/>
      <c r="E1025" s="108"/>
      <c r="F1025" s="108"/>
      <c r="G1025" s="108"/>
      <c r="H1025" s="108"/>
      <c r="I1025" s="108"/>
      <c r="J1025" s="108"/>
      <c r="K1025" s="20"/>
    </row>
    <row r="1026" spans="2:11" s="16" customFormat="1">
      <c r="B1026" s="108"/>
      <c r="C1026" s="108"/>
      <c r="D1026" s="108"/>
      <c r="E1026" s="108"/>
      <c r="F1026" s="108"/>
      <c r="G1026" s="108"/>
      <c r="H1026" s="108"/>
      <c r="I1026" s="108"/>
      <c r="J1026" s="108"/>
      <c r="K1026" s="20"/>
    </row>
    <row r="1027" spans="2:11" s="16" customFormat="1">
      <c r="B1027" s="108"/>
      <c r="C1027" s="108"/>
      <c r="D1027" s="108"/>
      <c r="E1027" s="108"/>
      <c r="F1027" s="108"/>
      <c r="G1027" s="108"/>
      <c r="H1027" s="108"/>
      <c r="I1027" s="108"/>
      <c r="J1027" s="108"/>
      <c r="K1027" s="20"/>
    </row>
    <row r="1028" spans="2:11" s="16" customFormat="1">
      <c r="B1028" s="108"/>
      <c r="C1028" s="108"/>
      <c r="D1028" s="108"/>
      <c r="E1028" s="108"/>
      <c r="F1028" s="108"/>
      <c r="G1028" s="108"/>
      <c r="H1028" s="108"/>
      <c r="I1028" s="108"/>
      <c r="J1028" s="108"/>
      <c r="K1028" s="20"/>
    </row>
    <row r="1029" spans="2:11" s="16" customFormat="1">
      <c r="B1029" s="108"/>
      <c r="C1029" s="108"/>
      <c r="D1029" s="108"/>
      <c r="E1029" s="108"/>
      <c r="F1029" s="108"/>
      <c r="G1029" s="108"/>
      <c r="H1029" s="108"/>
      <c r="I1029" s="108"/>
      <c r="J1029" s="108"/>
      <c r="K1029" s="20"/>
    </row>
    <row r="1030" spans="2:11" s="16" customFormat="1">
      <c r="B1030" s="108"/>
      <c r="C1030" s="108"/>
      <c r="D1030" s="108"/>
      <c r="E1030" s="108"/>
      <c r="F1030" s="108"/>
      <c r="G1030" s="108"/>
      <c r="H1030" s="108"/>
      <c r="I1030" s="108"/>
      <c r="J1030" s="108"/>
      <c r="K1030" s="20"/>
    </row>
    <row r="1031" spans="2:11" s="16" customFormat="1">
      <c r="B1031" s="108"/>
      <c r="C1031" s="108"/>
      <c r="D1031" s="108"/>
      <c r="E1031" s="108"/>
      <c r="F1031" s="108"/>
      <c r="G1031" s="108"/>
      <c r="H1031" s="108"/>
      <c r="I1031" s="108"/>
      <c r="J1031" s="108"/>
      <c r="K1031" s="20"/>
    </row>
    <row r="1032" spans="2:11" s="16" customFormat="1">
      <c r="B1032" s="108"/>
      <c r="C1032" s="108"/>
      <c r="D1032" s="108"/>
      <c r="E1032" s="108"/>
      <c r="F1032" s="108"/>
      <c r="G1032" s="108"/>
      <c r="H1032" s="108"/>
      <c r="I1032" s="108"/>
      <c r="J1032" s="108"/>
      <c r="K1032" s="20"/>
    </row>
    <row r="1033" spans="2:11" s="16" customFormat="1">
      <c r="B1033" s="108"/>
      <c r="C1033" s="108"/>
      <c r="D1033" s="108"/>
      <c r="E1033" s="108"/>
      <c r="F1033" s="108"/>
      <c r="G1033" s="108"/>
      <c r="H1033" s="108"/>
      <c r="I1033" s="108"/>
      <c r="J1033" s="108"/>
      <c r="K1033" s="20"/>
    </row>
    <row r="1034" spans="2:11" s="16" customFormat="1">
      <c r="B1034" s="108"/>
      <c r="C1034" s="108"/>
      <c r="D1034" s="108"/>
      <c r="E1034" s="108"/>
      <c r="F1034" s="108"/>
      <c r="G1034" s="108"/>
      <c r="H1034" s="108"/>
      <c r="I1034" s="108"/>
      <c r="J1034" s="108"/>
      <c r="K1034" s="20"/>
    </row>
    <row r="1035" spans="2:11" s="16" customFormat="1">
      <c r="B1035" s="108"/>
      <c r="C1035" s="108"/>
      <c r="D1035" s="108"/>
      <c r="E1035" s="108"/>
      <c r="F1035" s="108"/>
      <c r="G1035" s="108"/>
      <c r="H1035" s="108"/>
      <c r="I1035" s="108"/>
      <c r="J1035" s="108"/>
      <c r="K1035" s="20"/>
    </row>
    <row r="1036" spans="2:11" s="16" customFormat="1">
      <c r="B1036" s="108"/>
      <c r="C1036" s="108"/>
      <c r="D1036" s="108"/>
      <c r="E1036" s="108"/>
      <c r="F1036" s="108"/>
      <c r="G1036" s="108"/>
      <c r="H1036" s="108"/>
      <c r="I1036" s="108"/>
      <c r="J1036" s="108"/>
      <c r="K1036" s="20"/>
    </row>
    <row r="1037" spans="2:11" s="16" customFormat="1">
      <c r="B1037" s="108"/>
      <c r="C1037" s="108"/>
      <c r="D1037" s="108"/>
      <c r="E1037" s="108"/>
      <c r="F1037" s="108"/>
      <c r="G1037" s="108"/>
      <c r="H1037" s="108"/>
      <c r="I1037" s="108"/>
      <c r="J1037" s="108"/>
      <c r="K1037" s="20"/>
    </row>
    <row r="1038" spans="2:11" s="16" customFormat="1">
      <c r="B1038" s="108"/>
      <c r="C1038" s="108"/>
      <c r="D1038" s="108"/>
      <c r="E1038" s="108"/>
      <c r="F1038" s="108"/>
      <c r="G1038" s="108"/>
      <c r="H1038" s="108"/>
      <c r="I1038" s="108"/>
      <c r="J1038" s="108"/>
      <c r="K1038" s="20"/>
    </row>
    <row r="1039" spans="2:11" s="16" customFormat="1">
      <c r="B1039" s="108"/>
      <c r="C1039" s="108"/>
      <c r="D1039" s="108"/>
      <c r="E1039" s="108"/>
      <c r="F1039" s="108"/>
      <c r="G1039" s="108"/>
      <c r="H1039" s="108"/>
      <c r="I1039" s="108"/>
      <c r="J1039" s="108"/>
      <c r="K1039" s="20"/>
    </row>
    <row r="1040" spans="2:11" s="16" customFormat="1">
      <c r="B1040" s="108"/>
      <c r="C1040" s="108"/>
      <c r="D1040" s="108"/>
      <c r="E1040" s="108"/>
      <c r="F1040" s="108"/>
      <c r="G1040" s="108"/>
      <c r="H1040" s="108"/>
      <c r="I1040" s="108"/>
      <c r="J1040" s="108"/>
      <c r="K1040" s="20"/>
    </row>
    <row r="1041" spans="2:11" s="16" customFormat="1">
      <c r="B1041" s="108"/>
      <c r="C1041" s="108"/>
      <c r="D1041" s="108"/>
      <c r="E1041" s="108"/>
      <c r="F1041" s="108"/>
      <c r="G1041" s="108"/>
      <c r="H1041" s="108"/>
      <c r="I1041" s="108"/>
      <c r="J1041" s="108"/>
      <c r="K1041" s="20"/>
    </row>
    <row r="1042" spans="2:11" s="16" customFormat="1">
      <c r="B1042" s="108"/>
      <c r="C1042" s="108"/>
      <c r="D1042" s="108"/>
      <c r="E1042" s="108"/>
      <c r="F1042" s="108"/>
      <c r="G1042" s="108"/>
      <c r="H1042" s="108"/>
      <c r="I1042" s="108"/>
      <c r="J1042" s="108"/>
      <c r="K1042" s="20"/>
    </row>
    <row r="1043" spans="2:11" s="16" customFormat="1">
      <c r="B1043" s="108"/>
      <c r="C1043" s="108"/>
      <c r="D1043" s="108"/>
      <c r="E1043" s="108"/>
      <c r="F1043" s="108"/>
      <c r="G1043" s="108"/>
      <c r="H1043" s="108"/>
      <c r="I1043" s="108"/>
      <c r="J1043" s="108"/>
      <c r="K1043" s="20"/>
    </row>
    <row r="1044" spans="2:11" s="16" customFormat="1">
      <c r="B1044" s="108"/>
      <c r="C1044" s="108"/>
      <c r="D1044" s="108"/>
      <c r="E1044" s="108"/>
      <c r="F1044" s="108"/>
      <c r="G1044" s="108"/>
      <c r="H1044" s="108"/>
      <c r="I1044" s="108"/>
      <c r="J1044" s="108"/>
      <c r="K1044" s="20"/>
    </row>
    <row r="1045" spans="2:11" s="16" customFormat="1">
      <c r="B1045" s="108"/>
      <c r="C1045" s="108"/>
      <c r="D1045" s="108"/>
      <c r="E1045" s="108"/>
      <c r="F1045" s="108"/>
      <c r="G1045" s="108"/>
      <c r="H1045" s="108"/>
      <c r="I1045" s="108"/>
      <c r="J1045" s="108"/>
      <c r="K1045" s="20"/>
    </row>
    <row r="1046" spans="2:11" s="16" customFormat="1">
      <c r="B1046" s="108"/>
      <c r="C1046" s="108"/>
      <c r="D1046" s="108"/>
      <c r="E1046" s="108"/>
      <c r="F1046" s="108"/>
      <c r="G1046" s="108"/>
      <c r="H1046" s="108"/>
      <c r="I1046" s="108"/>
      <c r="J1046" s="108"/>
      <c r="K1046" s="20"/>
    </row>
    <row r="1047" spans="2:11" s="16" customFormat="1">
      <c r="B1047" s="108"/>
      <c r="C1047" s="108"/>
      <c r="D1047" s="108"/>
      <c r="E1047" s="108"/>
      <c r="F1047" s="108"/>
      <c r="G1047" s="108"/>
      <c r="H1047" s="108"/>
      <c r="I1047" s="108"/>
      <c r="J1047" s="108"/>
      <c r="K1047" s="20"/>
    </row>
    <row r="1048" spans="2:11" s="16" customFormat="1">
      <c r="B1048" s="108"/>
      <c r="C1048" s="108"/>
      <c r="D1048" s="108"/>
      <c r="E1048" s="108"/>
      <c r="F1048" s="108"/>
      <c r="G1048" s="108"/>
      <c r="H1048" s="108"/>
      <c r="I1048" s="108"/>
      <c r="J1048" s="108"/>
      <c r="K1048" s="20"/>
    </row>
    <row r="1049" spans="2:11" s="16" customFormat="1">
      <c r="B1049" s="108"/>
      <c r="C1049" s="108"/>
      <c r="D1049" s="108"/>
      <c r="E1049" s="108"/>
      <c r="F1049" s="108"/>
      <c r="G1049" s="108"/>
      <c r="H1049" s="108"/>
      <c r="I1049" s="108"/>
      <c r="J1049" s="108"/>
      <c r="K1049" s="20"/>
    </row>
    <row r="1050" spans="2:11" s="16" customFormat="1">
      <c r="B1050" s="108"/>
      <c r="C1050" s="108"/>
      <c r="D1050" s="108"/>
      <c r="E1050" s="108"/>
      <c r="F1050" s="108"/>
      <c r="G1050" s="108"/>
      <c r="H1050" s="108"/>
      <c r="I1050" s="108"/>
      <c r="J1050" s="108"/>
      <c r="K1050" s="20"/>
    </row>
    <row r="1051" spans="2:11" s="16" customFormat="1">
      <c r="B1051" s="108"/>
      <c r="C1051" s="108"/>
      <c r="D1051" s="108"/>
      <c r="E1051" s="108"/>
      <c r="F1051" s="108"/>
      <c r="G1051" s="108"/>
      <c r="H1051" s="108"/>
      <c r="I1051" s="108"/>
      <c r="J1051" s="108"/>
      <c r="K1051" s="20"/>
    </row>
    <row r="1052" spans="2:11" s="16" customFormat="1">
      <c r="B1052" s="108"/>
      <c r="C1052" s="108"/>
      <c r="D1052" s="108"/>
      <c r="E1052" s="108"/>
      <c r="F1052" s="108"/>
      <c r="G1052" s="108"/>
      <c r="H1052" s="108"/>
      <c r="I1052" s="108"/>
      <c r="J1052" s="108"/>
      <c r="K1052" s="20"/>
    </row>
    <row r="1053" spans="2:11" s="16" customFormat="1">
      <c r="B1053" s="108"/>
      <c r="C1053" s="108"/>
      <c r="D1053" s="108"/>
      <c r="E1053" s="108"/>
      <c r="F1053" s="108"/>
      <c r="G1053" s="108"/>
      <c r="H1053" s="108"/>
      <c r="I1053" s="108"/>
      <c r="J1053" s="108"/>
      <c r="K1053" s="20"/>
    </row>
    <row r="1054" spans="2:11" s="16" customFormat="1">
      <c r="B1054" s="108"/>
      <c r="C1054" s="108"/>
      <c r="D1054" s="108"/>
      <c r="E1054" s="108"/>
      <c r="F1054" s="108"/>
      <c r="G1054" s="108"/>
      <c r="H1054" s="108"/>
      <c r="I1054" s="108"/>
      <c r="J1054" s="108"/>
      <c r="K1054" s="20"/>
    </row>
    <row r="1055" spans="2:11" s="16" customFormat="1">
      <c r="B1055" s="108"/>
      <c r="C1055" s="108"/>
      <c r="D1055" s="108"/>
      <c r="E1055" s="108"/>
      <c r="F1055" s="108"/>
      <c r="G1055" s="108"/>
      <c r="H1055" s="108"/>
      <c r="I1055" s="108"/>
      <c r="J1055" s="108"/>
      <c r="K1055" s="20"/>
    </row>
    <row r="1056" spans="2:11" s="16" customFormat="1">
      <c r="B1056" s="108"/>
      <c r="C1056" s="108"/>
      <c r="D1056" s="108"/>
      <c r="E1056" s="108"/>
      <c r="F1056" s="108"/>
      <c r="G1056" s="108"/>
      <c r="H1056" s="108"/>
      <c r="I1056" s="108"/>
      <c r="J1056" s="108"/>
      <c r="K1056" s="20"/>
    </row>
    <row r="1057" spans="2:11" s="16" customFormat="1">
      <c r="B1057" s="108"/>
      <c r="C1057" s="108"/>
      <c r="D1057" s="108"/>
      <c r="E1057" s="108"/>
      <c r="F1057" s="108"/>
      <c r="G1057" s="108"/>
      <c r="H1057" s="108"/>
      <c r="I1057" s="108"/>
      <c r="J1057" s="108"/>
      <c r="K1057" s="20"/>
    </row>
    <row r="1058" spans="2:11" s="16" customFormat="1">
      <c r="B1058" s="108"/>
      <c r="C1058" s="108"/>
      <c r="D1058" s="108"/>
      <c r="E1058" s="108"/>
      <c r="F1058" s="108"/>
      <c r="G1058" s="108"/>
      <c r="H1058" s="108"/>
      <c r="I1058" s="108"/>
      <c r="J1058" s="108"/>
      <c r="K1058" s="20"/>
    </row>
    <row r="1059" spans="2:11" s="16" customFormat="1">
      <c r="B1059" s="108"/>
      <c r="C1059" s="108"/>
      <c r="D1059" s="108"/>
      <c r="E1059" s="108"/>
      <c r="F1059" s="108"/>
      <c r="G1059" s="108"/>
      <c r="H1059" s="108"/>
      <c r="I1059" s="108"/>
      <c r="J1059" s="108"/>
      <c r="K1059" s="20"/>
    </row>
    <row r="1060" spans="2:11" s="16" customFormat="1">
      <c r="B1060" s="108"/>
      <c r="C1060" s="108"/>
      <c r="D1060" s="108"/>
      <c r="E1060" s="108"/>
      <c r="F1060" s="108"/>
      <c r="G1060" s="108"/>
      <c r="H1060" s="108"/>
      <c r="I1060" s="108"/>
      <c r="J1060" s="108"/>
      <c r="K1060" s="20"/>
    </row>
    <row r="1061" spans="2:11" s="16" customFormat="1">
      <c r="B1061" s="108"/>
      <c r="C1061" s="108"/>
      <c r="D1061" s="108"/>
      <c r="E1061" s="108"/>
      <c r="F1061" s="108"/>
      <c r="G1061" s="108"/>
      <c r="H1061" s="108"/>
      <c r="I1061" s="108"/>
      <c r="J1061" s="108"/>
      <c r="K1061" s="20"/>
    </row>
    <row r="1062" spans="2:11" s="16" customFormat="1">
      <c r="B1062" s="108"/>
      <c r="C1062" s="108"/>
      <c r="D1062" s="108"/>
      <c r="E1062" s="108"/>
      <c r="F1062" s="108"/>
      <c r="G1062" s="108"/>
      <c r="H1062" s="108"/>
      <c r="I1062" s="108"/>
      <c r="J1062" s="108"/>
      <c r="K1062" s="20"/>
    </row>
    <row r="1063" spans="2:11" s="16" customFormat="1">
      <c r="B1063" s="108"/>
      <c r="C1063" s="108"/>
      <c r="D1063" s="108"/>
      <c r="E1063" s="108"/>
      <c r="F1063" s="108"/>
      <c r="G1063" s="108"/>
      <c r="H1063" s="108"/>
      <c r="I1063" s="108"/>
      <c r="J1063" s="108"/>
      <c r="K1063" s="20"/>
    </row>
    <row r="1064" spans="2:11" s="16" customFormat="1">
      <c r="B1064" s="108"/>
      <c r="C1064" s="108"/>
      <c r="D1064" s="108"/>
      <c r="E1064" s="108"/>
      <c r="F1064" s="108"/>
      <c r="G1064" s="108"/>
      <c r="H1064" s="108"/>
      <c r="I1064" s="108"/>
      <c r="J1064" s="108"/>
      <c r="K1064" s="20"/>
    </row>
    <row r="1065" spans="2:11" s="16" customFormat="1">
      <c r="B1065" s="108"/>
      <c r="C1065" s="108"/>
      <c r="D1065" s="108"/>
      <c r="E1065" s="108"/>
      <c r="F1065" s="108"/>
      <c r="G1065" s="108"/>
      <c r="H1065" s="108"/>
      <c r="I1065" s="108"/>
      <c r="J1065" s="108"/>
      <c r="K1065" s="20"/>
    </row>
    <row r="1066" spans="2:11" s="16" customFormat="1">
      <c r="B1066" s="108"/>
      <c r="C1066" s="108"/>
      <c r="D1066" s="108"/>
      <c r="E1066" s="108"/>
      <c r="F1066" s="108"/>
      <c r="G1066" s="108"/>
      <c r="H1066" s="108"/>
      <c r="I1066" s="108"/>
      <c r="J1066" s="108"/>
      <c r="K1066" s="20"/>
    </row>
    <row r="1067" spans="2:11" s="16" customFormat="1">
      <c r="B1067" s="108"/>
      <c r="C1067" s="108"/>
      <c r="D1067" s="108"/>
      <c r="E1067" s="108"/>
      <c r="F1067" s="108"/>
      <c r="G1067" s="108"/>
      <c r="H1067" s="108"/>
      <c r="I1067" s="108"/>
      <c r="J1067" s="108"/>
      <c r="K1067" s="20"/>
    </row>
    <row r="1068" spans="2:11" s="16" customFormat="1">
      <c r="B1068" s="108"/>
      <c r="C1068" s="108"/>
      <c r="D1068" s="108"/>
      <c r="E1068" s="108"/>
      <c r="F1068" s="108"/>
      <c r="G1068" s="108"/>
      <c r="H1068" s="108"/>
      <c r="I1068" s="108"/>
      <c r="J1068" s="108"/>
      <c r="K1068" s="20"/>
    </row>
    <row r="1069" spans="2:11" s="16" customFormat="1">
      <c r="B1069" s="108"/>
      <c r="C1069" s="108"/>
      <c r="D1069" s="108"/>
      <c r="E1069" s="108"/>
      <c r="F1069" s="108"/>
      <c r="G1069" s="108"/>
      <c r="H1069" s="108"/>
      <c r="I1069" s="108"/>
      <c r="J1069" s="108"/>
      <c r="K1069" s="20"/>
    </row>
    <row r="1070" spans="2:11" s="16" customFormat="1">
      <c r="B1070" s="108"/>
      <c r="C1070" s="108"/>
      <c r="D1070" s="108"/>
      <c r="E1070" s="108"/>
      <c r="F1070" s="108"/>
      <c r="G1070" s="108"/>
      <c r="H1070" s="108"/>
      <c r="I1070" s="108"/>
      <c r="J1070" s="108"/>
      <c r="K1070" s="20"/>
    </row>
    <row r="1071" spans="2:11" s="16" customFormat="1">
      <c r="B1071" s="108"/>
      <c r="C1071" s="108"/>
      <c r="D1071" s="108"/>
      <c r="E1071" s="108"/>
      <c r="F1071" s="108"/>
      <c r="G1071" s="108"/>
      <c r="H1071" s="108"/>
      <c r="I1071" s="108"/>
      <c r="J1071" s="108"/>
      <c r="K1071" s="20"/>
    </row>
    <row r="1072" spans="2:11" s="16" customFormat="1">
      <c r="B1072" s="108"/>
      <c r="C1072" s="108"/>
      <c r="D1072" s="108"/>
      <c r="E1072" s="108"/>
      <c r="F1072" s="108"/>
      <c r="G1072" s="108"/>
      <c r="H1072" s="108"/>
      <c r="I1072" s="108"/>
      <c r="J1072" s="108"/>
      <c r="K1072" s="20"/>
    </row>
    <row r="1073" spans="2:11" s="16" customFormat="1">
      <c r="B1073" s="108"/>
      <c r="C1073" s="108"/>
      <c r="D1073" s="108"/>
      <c r="E1073" s="108"/>
      <c r="F1073" s="108"/>
      <c r="G1073" s="108"/>
      <c r="H1073" s="108"/>
      <c r="I1073" s="108"/>
      <c r="J1073" s="108"/>
      <c r="K1073" s="20"/>
    </row>
    <row r="1074" spans="2:11" s="16" customFormat="1">
      <c r="B1074" s="108"/>
      <c r="C1074" s="108"/>
      <c r="D1074" s="108"/>
      <c r="E1074" s="108"/>
      <c r="F1074" s="108"/>
      <c r="G1074" s="108"/>
      <c r="H1074" s="108"/>
      <c r="I1074" s="108"/>
      <c r="J1074" s="108"/>
      <c r="K1074" s="20"/>
    </row>
    <row r="1075" spans="2:11" s="16" customFormat="1">
      <c r="B1075" s="108"/>
      <c r="C1075" s="108"/>
      <c r="D1075" s="108"/>
      <c r="E1075" s="108"/>
      <c r="F1075" s="108"/>
      <c r="G1075" s="108"/>
      <c r="H1075" s="108"/>
      <c r="I1075" s="108"/>
      <c r="J1075" s="108"/>
      <c r="K1075" s="20"/>
    </row>
    <row r="1076" spans="2:11" s="16" customFormat="1">
      <c r="B1076" s="108"/>
      <c r="C1076" s="108"/>
      <c r="D1076" s="108"/>
      <c r="E1076" s="108"/>
      <c r="F1076" s="108"/>
      <c r="G1076" s="108"/>
      <c r="H1076" s="108"/>
      <c r="I1076" s="108"/>
      <c r="J1076" s="108"/>
      <c r="K1076" s="20"/>
    </row>
    <row r="1077" spans="2:11" s="16" customFormat="1">
      <c r="B1077" s="108"/>
      <c r="C1077" s="108"/>
      <c r="D1077" s="108"/>
      <c r="E1077" s="108"/>
      <c r="F1077" s="108"/>
      <c r="G1077" s="108"/>
      <c r="H1077" s="108"/>
      <c r="I1077" s="108"/>
      <c r="J1077" s="108"/>
      <c r="K1077" s="20"/>
    </row>
    <row r="1078" spans="2:11" s="16" customFormat="1">
      <c r="B1078" s="108"/>
      <c r="C1078" s="108"/>
      <c r="D1078" s="108"/>
      <c r="E1078" s="108"/>
      <c r="F1078" s="108"/>
      <c r="G1078" s="108"/>
      <c r="H1078" s="108"/>
      <c r="I1078" s="108"/>
      <c r="J1078" s="108"/>
      <c r="K1078" s="20"/>
    </row>
    <row r="1079" spans="2:11" s="16" customFormat="1">
      <c r="B1079" s="108"/>
      <c r="C1079" s="108"/>
      <c r="D1079" s="108"/>
      <c r="E1079" s="108"/>
      <c r="F1079" s="108"/>
      <c r="G1079" s="108"/>
      <c r="H1079" s="108"/>
      <c r="I1079" s="108"/>
      <c r="J1079" s="108"/>
      <c r="K1079" s="20"/>
    </row>
    <row r="1080" spans="2:11" s="16" customFormat="1">
      <c r="B1080" s="108"/>
      <c r="C1080" s="108"/>
      <c r="D1080" s="108"/>
      <c r="E1080" s="108"/>
      <c r="F1080" s="108"/>
      <c r="G1080" s="108"/>
      <c r="H1080" s="108"/>
      <c r="I1080" s="108"/>
      <c r="J1080" s="108"/>
      <c r="K1080" s="20"/>
    </row>
    <row r="1081" spans="2:11" s="16" customFormat="1">
      <c r="B1081" s="108"/>
      <c r="C1081" s="108"/>
      <c r="D1081" s="108"/>
      <c r="E1081" s="108"/>
      <c r="F1081" s="108"/>
      <c r="G1081" s="108"/>
      <c r="H1081" s="108"/>
      <c r="I1081" s="108"/>
      <c r="J1081" s="108"/>
      <c r="K1081" s="20"/>
    </row>
    <row r="1082" spans="2:11" s="16" customFormat="1">
      <c r="B1082" s="108"/>
      <c r="C1082" s="108"/>
      <c r="D1082" s="108"/>
      <c r="E1082" s="108"/>
      <c r="F1082" s="108"/>
      <c r="G1082" s="108"/>
      <c r="H1082" s="108"/>
      <c r="I1082" s="108"/>
      <c r="J1082" s="108"/>
      <c r="K1082" s="20"/>
    </row>
    <row r="1083" spans="2:11" s="16" customFormat="1">
      <c r="B1083" s="108"/>
      <c r="C1083" s="108"/>
      <c r="D1083" s="108"/>
      <c r="E1083" s="108"/>
      <c r="F1083" s="108"/>
      <c r="G1083" s="108"/>
      <c r="H1083" s="108"/>
      <c r="I1083" s="108"/>
      <c r="J1083" s="108"/>
      <c r="K1083" s="20"/>
    </row>
    <row r="1084" spans="2:11" s="16" customFormat="1">
      <c r="B1084" s="108"/>
      <c r="C1084" s="108"/>
      <c r="D1084" s="108"/>
      <c r="E1084" s="108"/>
      <c r="F1084" s="108"/>
      <c r="G1084" s="108"/>
      <c r="H1084" s="108"/>
      <c r="I1084" s="108"/>
      <c r="J1084" s="108"/>
      <c r="K1084" s="20"/>
    </row>
    <row r="1085" spans="2:11" s="16" customFormat="1">
      <c r="B1085" s="108"/>
      <c r="C1085" s="108"/>
      <c r="D1085" s="108"/>
      <c r="E1085" s="108"/>
      <c r="F1085" s="108"/>
      <c r="G1085" s="108"/>
      <c r="H1085" s="108"/>
      <c r="I1085" s="108"/>
      <c r="J1085" s="108"/>
      <c r="K1085" s="20"/>
    </row>
    <row r="1086" spans="2:11" s="16" customFormat="1">
      <c r="B1086" s="108"/>
      <c r="C1086" s="108"/>
      <c r="D1086" s="108"/>
      <c r="E1086" s="108"/>
      <c r="F1086" s="108"/>
      <c r="G1086" s="108"/>
      <c r="H1086" s="108"/>
      <c r="I1086" s="108"/>
      <c r="J1086" s="108"/>
      <c r="K1086" s="20"/>
    </row>
    <row r="1087" spans="2:11" s="16" customFormat="1">
      <c r="B1087" s="108"/>
      <c r="C1087" s="108"/>
      <c r="D1087" s="108"/>
      <c r="E1087" s="108"/>
      <c r="F1087" s="108"/>
      <c r="G1087" s="108"/>
      <c r="H1087" s="108"/>
      <c r="I1087" s="108"/>
      <c r="J1087" s="108"/>
      <c r="K1087" s="20"/>
    </row>
    <row r="1088" spans="2:11" s="16" customFormat="1">
      <c r="B1088" s="108"/>
      <c r="C1088" s="108"/>
      <c r="D1088" s="108"/>
      <c r="E1088" s="108"/>
      <c r="F1088" s="108"/>
      <c r="G1088" s="108"/>
      <c r="H1088" s="108"/>
      <c r="I1088" s="108"/>
      <c r="J1088" s="108"/>
      <c r="K1088" s="20"/>
    </row>
    <row r="1089" spans="2:11" s="16" customFormat="1">
      <c r="B1089" s="108"/>
      <c r="C1089" s="108"/>
      <c r="D1089" s="108"/>
      <c r="E1089" s="108"/>
      <c r="F1089" s="108"/>
      <c r="G1089" s="108"/>
      <c r="H1089" s="108"/>
      <c r="I1089" s="108"/>
      <c r="J1089" s="108"/>
      <c r="K1089" s="20"/>
    </row>
    <row r="1090" spans="2:11" s="16" customFormat="1">
      <c r="B1090" s="108"/>
      <c r="C1090" s="108"/>
      <c r="D1090" s="108"/>
      <c r="E1090" s="108"/>
      <c r="F1090" s="108"/>
      <c r="G1090" s="108"/>
      <c r="H1090" s="108"/>
      <c r="I1090" s="108"/>
      <c r="J1090" s="108"/>
      <c r="K1090" s="20"/>
    </row>
    <row r="1091" spans="2:11" s="16" customFormat="1">
      <c r="B1091" s="108"/>
      <c r="C1091" s="108"/>
      <c r="D1091" s="108"/>
      <c r="E1091" s="108"/>
      <c r="F1091" s="108"/>
      <c r="G1091" s="108"/>
      <c r="H1091" s="108"/>
      <c r="I1091" s="108"/>
      <c r="J1091" s="108"/>
      <c r="K1091" s="20"/>
    </row>
    <row r="1092" spans="2:11" s="16" customFormat="1">
      <c r="B1092" s="108"/>
      <c r="C1092" s="108"/>
      <c r="D1092" s="108"/>
      <c r="E1092" s="108"/>
      <c r="F1092" s="108"/>
      <c r="G1092" s="108"/>
      <c r="H1092" s="108"/>
      <c r="I1092" s="108"/>
      <c r="J1092" s="108"/>
      <c r="K1092" s="20"/>
    </row>
    <row r="1093" spans="2:11" s="16" customFormat="1">
      <c r="B1093" s="108"/>
      <c r="C1093" s="108"/>
      <c r="D1093" s="108"/>
      <c r="E1093" s="108"/>
      <c r="F1093" s="108"/>
      <c r="G1093" s="108"/>
      <c r="H1093" s="108"/>
      <c r="I1093" s="108"/>
      <c r="J1093" s="108"/>
      <c r="K1093" s="20"/>
    </row>
    <row r="1094" spans="2:11" s="16" customFormat="1">
      <c r="B1094" s="108"/>
      <c r="C1094" s="108"/>
      <c r="D1094" s="108"/>
      <c r="E1094" s="108"/>
      <c r="F1094" s="108"/>
      <c r="G1094" s="108"/>
      <c r="H1094" s="108"/>
      <c r="I1094" s="108"/>
      <c r="J1094" s="108"/>
      <c r="K1094" s="20"/>
    </row>
    <row r="1095" spans="2:11" s="16" customFormat="1">
      <c r="B1095" s="108"/>
      <c r="C1095" s="108"/>
      <c r="D1095" s="108"/>
      <c r="E1095" s="108"/>
      <c r="F1095" s="108"/>
      <c r="G1095" s="108"/>
      <c r="H1095" s="108"/>
      <c r="I1095" s="108"/>
      <c r="J1095" s="108"/>
      <c r="K1095" s="20"/>
    </row>
    <row r="1096" spans="2:11" s="16" customFormat="1">
      <c r="B1096" s="108"/>
      <c r="C1096" s="108"/>
      <c r="D1096" s="108"/>
      <c r="E1096" s="108"/>
      <c r="F1096" s="108"/>
      <c r="G1096" s="108"/>
      <c r="H1096" s="108"/>
      <c r="I1096" s="108"/>
      <c r="J1096" s="108"/>
      <c r="K1096" s="20"/>
    </row>
    <row r="1097" spans="2:11" s="16" customFormat="1">
      <c r="B1097" s="108"/>
      <c r="C1097" s="108"/>
      <c r="D1097" s="108"/>
      <c r="E1097" s="108"/>
      <c r="F1097" s="108"/>
      <c r="G1097" s="108"/>
      <c r="H1097" s="108"/>
      <c r="I1097" s="108"/>
      <c r="J1097" s="108"/>
      <c r="K1097" s="20"/>
    </row>
    <row r="1098" spans="2:11" s="16" customFormat="1">
      <c r="B1098" s="108"/>
      <c r="C1098" s="108"/>
      <c r="D1098" s="108"/>
      <c r="E1098" s="108"/>
      <c r="F1098" s="108"/>
      <c r="G1098" s="108"/>
      <c r="H1098" s="108"/>
      <c r="I1098" s="108"/>
      <c r="J1098" s="108"/>
      <c r="K1098" s="20"/>
    </row>
    <row r="1099" spans="2:11" s="16" customFormat="1">
      <c r="B1099" s="108"/>
      <c r="C1099" s="108"/>
      <c r="D1099" s="108"/>
      <c r="E1099" s="108"/>
      <c r="F1099" s="108"/>
      <c r="G1099" s="108"/>
      <c r="H1099" s="108"/>
      <c r="I1099" s="108"/>
      <c r="J1099" s="108"/>
      <c r="K1099" s="20"/>
    </row>
    <row r="1100" spans="2:11" s="16" customFormat="1">
      <c r="B1100" s="108"/>
      <c r="C1100" s="108"/>
      <c r="D1100" s="108"/>
      <c r="E1100" s="108"/>
      <c r="F1100" s="108"/>
      <c r="G1100" s="108"/>
      <c r="H1100" s="108"/>
      <c r="I1100" s="108"/>
      <c r="J1100" s="108"/>
      <c r="K1100" s="20"/>
    </row>
    <row r="1101" spans="2:11" s="16" customFormat="1">
      <c r="B1101" s="108"/>
      <c r="C1101" s="108"/>
      <c r="D1101" s="108"/>
      <c r="E1101" s="108"/>
      <c r="F1101" s="108"/>
      <c r="G1101" s="108"/>
      <c r="H1101" s="108"/>
      <c r="I1101" s="108"/>
      <c r="J1101" s="108"/>
      <c r="K1101" s="20"/>
    </row>
    <row r="1102" spans="2:11" s="16" customFormat="1">
      <c r="B1102" s="108"/>
      <c r="C1102" s="108"/>
      <c r="D1102" s="108"/>
      <c r="E1102" s="108"/>
      <c r="F1102" s="108"/>
      <c r="G1102" s="108"/>
      <c r="H1102" s="108"/>
      <c r="I1102" s="108"/>
      <c r="J1102" s="108"/>
      <c r="K1102" s="20"/>
    </row>
    <row r="1103" spans="2:11" s="16" customFormat="1">
      <c r="B1103" s="108"/>
      <c r="C1103" s="108"/>
      <c r="D1103" s="108"/>
      <c r="E1103" s="108"/>
      <c r="F1103" s="108"/>
      <c r="G1103" s="108"/>
      <c r="H1103" s="108"/>
      <c r="I1103" s="108"/>
      <c r="J1103" s="108"/>
      <c r="K1103" s="20"/>
    </row>
    <row r="1104" spans="2:11" s="16" customFormat="1">
      <c r="B1104" s="108"/>
      <c r="C1104" s="108"/>
      <c r="D1104" s="108"/>
      <c r="E1104" s="108"/>
      <c r="F1104" s="108"/>
      <c r="G1104" s="108"/>
      <c r="H1104" s="108"/>
      <c r="I1104" s="108"/>
      <c r="J1104" s="108"/>
      <c r="K1104" s="20"/>
    </row>
    <row r="1105" spans="2:11" s="16" customFormat="1">
      <c r="B1105" s="108"/>
      <c r="C1105" s="108"/>
      <c r="D1105" s="108"/>
      <c r="E1105" s="108"/>
      <c r="F1105" s="108"/>
      <c r="G1105" s="108"/>
      <c r="H1105" s="108"/>
      <c r="I1105" s="108"/>
      <c r="J1105" s="108"/>
      <c r="K1105" s="20"/>
    </row>
    <row r="1106" spans="2:11" s="16" customFormat="1">
      <c r="B1106" s="108"/>
      <c r="C1106" s="108"/>
      <c r="D1106" s="108"/>
      <c r="E1106" s="108"/>
      <c r="F1106" s="108"/>
      <c r="G1106" s="108"/>
      <c r="H1106" s="108"/>
      <c r="I1106" s="108"/>
      <c r="J1106" s="108"/>
      <c r="K1106" s="20"/>
    </row>
    <row r="1107" spans="2:11" s="16" customFormat="1">
      <c r="B1107" s="108"/>
      <c r="C1107" s="108"/>
      <c r="D1107" s="108"/>
      <c r="E1107" s="108"/>
      <c r="F1107" s="108"/>
      <c r="G1107" s="108"/>
      <c r="H1107" s="108"/>
      <c r="I1107" s="108"/>
      <c r="J1107" s="108"/>
      <c r="K1107" s="20"/>
    </row>
    <row r="1108" spans="2:11" s="16" customFormat="1">
      <c r="B1108" s="108"/>
      <c r="C1108" s="108"/>
      <c r="D1108" s="108"/>
      <c r="E1108" s="108"/>
      <c r="F1108" s="108"/>
      <c r="G1108" s="108"/>
      <c r="H1108" s="108"/>
      <c r="I1108" s="108"/>
      <c r="J1108" s="108"/>
      <c r="K1108" s="20"/>
    </row>
    <row r="1109" spans="2:11" s="16" customFormat="1">
      <c r="B1109" s="108"/>
      <c r="C1109" s="108"/>
      <c r="D1109" s="108"/>
      <c r="E1109" s="108"/>
      <c r="F1109" s="108"/>
      <c r="G1109" s="108"/>
      <c r="H1109" s="108"/>
      <c r="I1109" s="108"/>
      <c r="J1109" s="108"/>
      <c r="K1109" s="20"/>
    </row>
  </sheetData>
  <printOptions horizontalCentered="1"/>
  <pageMargins left="0.59055118110236227" right="0.59055118110236227" top="0.86614173228346458" bottom="0.59055118110236227" header="0.51181102362204722" footer="0.51181102362204722"/>
  <pageSetup paperSize="9" scale="83" orientation="landscape" r:id="rId1"/>
  <headerFooter alignWithMargins="0">
    <oddHeader xml:space="preserve">&amp;C&amp;"Arial,Fett"STRABAG Group
</oddHeader>
  </headerFooter>
  <rowBreaks count="6" manualBreakCount="6">
    <brk id="36" max="10" man="1"/>
    <brk id="78" max="10" man="1"/>
    <brk id="103" max="10" man="1"/>
    <brk id="124" max="10" man="1"/>
    <brk id="157" max="10" man="1"/>
    <brk id="1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view="pageBreakPreview" zoomScale="110" zoomScaleNormal="100" zoomScaleSheetLayoutView="110" workbookViewId="0">
      <pane xSplit="1" ySplit="1" topLeftCell="B2" activePane="bottomRight" state="frozen"/>
      <selection activeCell="G1" sqref="G1"/>
      <selection pane="topRight" activeCell="G1" sqref="G1"/>
      <selection pane="bottomLeft" activeCell="G1" sqref="G1"/>
      <selection pane="bottomRight" activeCell="C17" sqref="C17"/>
    </sheetView>
  </sheetViews>
  <sheetFormatPr baseColWidth="10" defaultColWidth="20.6640625" defaultRowHeight="12" customHeight="1" outlineLevelRow="1"/>
  <cols>
    <col min="1" max="1" width="20.6640625" style="111" customWidth="1"/>
    <col min="2" max="10" width="10.88671875" style="112" customWidth="1"/>
    <col min="11" max="16384" width="20.6640625" style="111"/>
  </cols>
  <sheetData>
    <row r="1" spans="1:18" s="110" customFormat="1" ht="24.75" customHeight="1">
      <c r="A1" s="109" t="s">
        <v>134</v>
      </c>
      <c r="B1" s="2">
        <v>2015</v>
      </c>
      <c r="C1" s="2" t="s">
        <v>149</v>
      </c>
      <c r="D1" s="2">
        <v>2014</v>
      </c>
      <c r="E1" s="2" t="s">
        <v>1</v>
      </c>
      <c r="F1" s="2">
        <v>2013</v>
      </c>
      <c r="G1" s="2" t="s">
        <v>2</v>
      </c>
      <c r="H1" s="2">
        <v>2012</v>
      </c>
      <c r="I1" s="2" t="s">
        <v>3</v>
      </c>
      <c r="J1" s="2">
        <v>2011</v>
      </c>
    </row>
    <row r="2" spans="1:18" ht="3" hidden="1" customHeight="1" outlineLevel="1"/>
    <row r="3" spans="1:18" s="117" customFormat="1" ht="10.199999999999999" customHeight="1" collapsed="1">
      <c r="A3" s="113" t="s">
        <v>4</v>
      </c>
      <c r="B3" s="114">
        <f>B71</f>
        <v>6368.4</v>
      </c>
      <c r="C3" s="287">
        <f t="shared" ref="C3:E7" si="0">IF((+B3/D3)&lt;0,"n.m.",IF(B3&lt;0,(+B3/D3-1)*-1,(+B3/D3-1)))</f>
        <v>1.2070020421298455E-2</v>
      </c>
      <c r="D3" s="114">
        <f>D71</f>
        <v>6292.4500000000007</v>
      </c>
      <c r="E3" s="287">
        <f t="shared" si="0"/>
        <v>4.5064780414242556E-2</v>
      </c>
      <c r="F3" s="114">
        <f>F71</f>
        <v>6021.1100000000006</v>
      </c>
      <c r="G3" s="116">
        <f>(F3-H3)/H3</f>
        <v>-3.4640710450412386E-2</v>
      </c>
      <c r="H3" s="114">
        <v>6237.1699999999992</v>
      </c>
      <c r="I3" s="116">
        <v>-2.5064399954982441E-2</v>
      </c>
      <c r="J3" s="114">
        <v>6397.5199999999986</v>
      </c>
    </row>
    <row r="4" spans="1:18" s="117" customFormat="1" ht="10.199999999999999" customHeight="1">
      <c r="A4" s="113" t="s">
        <v>5</v>
      </c>
      <c r="B4" s="114">
        <f>B101</f>
        <v>5397.45</v>
      </c>
      <c r="C4" s="287">
        <f t="shared" si="0"/>
        <v>-5.014272188765978E-2</v>
      </c>
      <c r="D4" s="114">
        <f>D101</f>
        <v>5682.38</v>
      </c>
      <c r="E4" s="287">
        <f t="shared" si="0"/>
        <v>4.2397537450057365E-2</v>
      </c>
      <c r="F4" s="114">
        <f>F101</f>
        <v>5451.26</v>
      </c>
      <c r="G4" s="116">
        <f>(F4-H4)/H4</f>
        <v>0.1294390161026992</v>
      </c>
      <c r="H4" s="114">
        <v>4826.5200000000004</v>
      </c>
      <c r="I4" s="116">
        <v>-1.7406280919051831E-2</v>
      </c>
      <c r="J4" s="114">
        <v>4912.0200000000013</v>
      </c>
    </row>
    <row r="5" spans="1:18" s="117" customFormat="1" ht="10.199999999999999" customHeight="1">
      <c r="A5" s="113" t="s">
        <v>6</v>
      </c>
      <c r="B5" s="114">
        <v>5895.1</v>
      </c>
      <c r="C5" s="287">
        <f t="shared" si="0"/>
        <v>3.0770107719331863E-2</v>
      </c>
      <c r="D5" s="114">
        <v>5719.1220000000003</v>
      </c>
      <c r="E5" s="287">
        <f t="shared" si="0"/>
        <v>3.9681575904770838E-2</v>
      </c>
      <c r="F5" s="114">
        <v>5500.84</v>
      </c>
      <c r="G5" s="116">
        <f>(F5-H5)/H5</f>
        <v>-1.5765421562580328E-3</v>
      </c>
      <c r="H5" s="114">
        <v>5509.5259999999998</v>
      </c>
      <c r="I5" s="116">
        <v>-7.5673147353731651E-2</v>
      </c>
      <c r="J5" s="114">
        <v>5960.5820000000003</v>
      </c>
    </row>
    <row r="6" spans="1:18" s="117" customFormat="1" ht="10.199999999999999" customHeight="1">
      <c r="A6" s="113" t="s">
        <v>135</v>
      </c>
      <c r="B6" s="114">
        <v>105.17</v>
      </c>
      <c r="C6" s="287">
        <f t="shared" si="0"/>
        <v>2.6681664399567508</v>
      </c>
      <c r="D6" s="114">
        <v>28.670999999999999</v>
      </c>
      <c r="E6" s="287">
        <f t="shared" si="0"/>
        <v>-0.60473965010959929</v>
      </c>
      <c r="F6" s="114">
        <v>72.537000000000006</v>
      </c>
      <c r="G6" s="116" t="s">
        <v>14</v>
      </c>
      <c r="H6" s="114">
        <v>-51.317</v>
      </c>
      <c r="I6" s="116" t="s">
        <v>14</v>
      </c>
      <c r="J6" s="114">
        <v>149.125</v>
      </c>
    </row>
    <row r="7" spans="1:18" s="117" customFormat="1" ht="10.199999999999999" customHeight="1">
      <c r="A7" s="113" t="s">
        <v>145</v>
      </c>
      <c r="B7" s="114">
        <v>105.17</v>
      </c>
      <c r="C7" s="287">
        <f t="shared" si="0"/>
        <v>2.6681664399567508</v>
      </c>
      <c r="D7" s="114">
        <v>28.670999999999999</v>
      </c>
      <c r="E7" s="287">
        <f t="shared" si="0"/>
        <v>-0.60473965010959929</v>
      </c>
      <c r="F7" s="114">
        <v>72.537000000000006</v>
      </c>
      <c r="G7" s="116" t="s">
        <v>14</v>
      </c>
      <c r="H7" s="114">
        <v>-51.317</v>
      </c>
      <c r="I7" s="116" t="s">
        <v>14</v>
      </c>
      <c r="J7" s="114">
        <v>149.125</v>
      </c>
    </row>
    <row r="8" spans="1:18" ht="10.199999999999999" customHeight="1">
      <c r="A8" s="118" t="s">
        <v>136</v>
      </c>
      <c r="B8" s="119">
        <f>B6/B5</f>
        <v>1.7840240199487708E-2</v>
      </c>
      <c r="C8" s="116"/>
      <c r="D8" s="119">
        <f>D6/D5</f>
        <v>5.0131820933353053E-3</v>
      </c>
      <c r="E8" s="119"/>
      <c r="F8" s="119">
        <f>F6/F5</f>
        <v>1.3186531511550964E-2</v>
      </c>
      <c r="G8" s="119"/>
      <c r="H8" s="119">
        <f>H6/H5</f>
        <v>-9.3142313876003122E-3</v>
      </c>
      <c r="I8" s="119"/>
      <c r="J8" s="119">
        <f>J6/J5</f>
        <v>2.5018530069714669E-2</v>
      </c>
    </row>
    <row r="9" spans="1:18" ht="10.199999999999999" customHeight="1">
      <c r="A9" s="118" t="s">
        <v>137</v>
      </c>
      <c r="B9" s="120">
        <f>B3/Group!B2</f>
        <v>0.44566178858147371</v>
      </c>
      <c r="C9" s="120"/>
      <c r="D9" s="120">
        <f>D3/Group!D2</f>
        <v>0.46383974642488579</v>
      </c>
      <c r="E9" s="120"/>
      <c r="F9" s="120">
        <f>F3/Group!F186</f>
        <v>0.44360708373271485</v>
      </c>
      <c r="G9" s="120"/>
      <c r="H9" s="120">
        <f>H3/Group!H2</f>
        <v>0.44416062552518754</v>
      </c>
      <c r="I9" s="120"/>
      <c r="J9" s="120">
        <f>J3/Group!J2</f>
        <v>0.44657175664969251</v>
      </c>
    </row>
    <row r="10" spans="1:18" ht="10.199999999999999" customHeight="1">
      <c r="A10" s="118" t="s">
        <v>138</v>
      </c>
      <c r="B10" s="120">
        <f>B4/Group!B3</f>
        <v>0.41093434278065988</v>
      </c>
      <c r="C10" s="120"/>
      <c r="D10" s="120">
        <f>D4/Group!D3</f>
        <v>0.39451547685830612</v>
      </c>
      <c r="E10" s="120"/>
      <c r="F10" s="120">
        <f>F4/Group!F216</f>
        <v>0.40470597668244529</v>
      </c>
      <c r="G10" s="120"/>
      <c r="H10" s="120">
        <f>H4/Group!H3</f>
        <v>0.36557178629155035</v>
      </c>
      <c r="I10" s="120"/>
      <c r="J10" s="120">
        <f>J4/Group!J3</f>
        <v>0.36783136138984585</v>
      </c>
    </row>
    <row r="11" spans="1:18" ht="10.199999999999999" customHeight="1">
      <c r="A11" s="118"/>
      <c r="B11" s="121"/>
      <c r="C11" s="121"/>
      <c r="D11" s="121"/>
      <c r="E11" s="121"/>
      <c r="F11" s="121"/>
      <c r="G11" s="121"/>
      <c r="H11" s="121"/>
      <c r="I11" s="121"/>
      <c r="J11" s="121"/>
    </row>
    <row r="12" spans="1:18" s="117" customFormat="1" ht="10.199999999999999" customHeight="1">
      <c r="A12" s="122" t="s">
        <v>103</v>
      </c>
      <c r="B12" s="123"/>
      <c r="C12" s="123"/>
      <c r="D12" s="123"/>
      <c r="E12" s="123"/>
      <c r="F12" s="123"/>
      <c r="G12" s="123"/>
      <c r="H12" s="123"/>
      <c r="I12" s="123"/>
      <c r="J12" s="123"/>
    </row>
    <row r="13" spans="1:18" s="4" customFormat="1" ht="10.199999999999999">
      <c r="A13" s="124" t="s">
        <v>104</v>
      </c>
      <c r="B13" s="125">
        <v>16658</v>
      </c>
      <c r="C13" s="147">
        <f>IF((+B13/D13)&lt;0,"n.m.",IF(B13&lt;0,(+B13/D13-1)*-1,(+B13/D13-1)))</f>
        <v>-1.7111163559122011E-2</v>
      </c>
      <c r="D13" s="125">
        <v>16948</v>
      </c>
      <c r="E13" s="147">
        <f>IF((+D13/F13)&lt;0,"n.m.",IF(D13&lt;0,(+D13/F13-1)*-1,(+D13/F13-1)))</f>
        <v>5.3390515258872506E-2</v>
      </c>
      <c r="F13" s="125">
        <v>16089</v>
      </c>
      <c r="G13" s="126"/>
      <c r="H13" s="127"/>
      <c r="I13" s="126"/>
      <c r="J13" s="128"/>
      <c r="K13" s="8"/>
      <c r="L13" s="8"/>
      <c r="M13" s="8"/>
      <c r="N13" s="8"/>
      <c r="O13" s="8"/>
      <c r="P13" s="8"/>
      <c r="Q13" s="8"/>
      <c r="R13" s="8"/>
    </row>
    <row r="14" spans="1:18" s="4" customFormat="1" ht="10.199999999999999">
      <c r="A14" s="124" t="s">
        <v>105</v>
      </c>
      <c r="B14" s="125">
        <v>116</v>
      </c>
      <c r="C14" s="147">
        <f t="shared" ref="C14:E39" si="1">IF((+B14/D14)&lt;0,"n.m.",IF(B14&lt;0,(+B14/D14-1)*-1,(+B14/D14-1)))</f>
        <v>4.5045045045045029E-2</v>
      </c>
      <c r="D14" s="125">
        <v>111</v>
      </c>
      <c r="E14" s="147">
        <f t="shared" si="1"/>
        <v>-1.7699115044247815E-2</v>
      </c>
      <c r="F14" s="125">
        <v>113</v>
      </c>
      <c r="G14" s="126"/>
      <c r="H14" s="127"/>
      <c r="I14" s="126"/>
      <c r="J14" s="128"/>
      <c r="K14" s="8"/>
      <c r="L14" s="8"/>
      <c r="M14" s="8"/>
      <c r="N14" s="8"/>
      <c r="O14" s="8"/>
      <c r="P14" s="8"/>
      <c r="Q14" s="8"/>
      <c r="R14" s="8"/>
    </row>
    <row r="15" spans="1:18" s="4" customFormat="1" ht="10.199999999999999">
      <c r="A15" s="124" t="s">
        <v>106</v>
      </c>
      <c r="B15" s="125">
        <v>3377</v>
      </c>
      <c r="C15" s="147">
        <f t="shared" si="1"/>
        <v>3.779963122310992E-2</v>
      </c>
      <c r="D15" s="125">
        <v>3254</v>
      </c>
      <c r="E15" s="147">
        <f t="shared" si="1"/>
        <v>-0.12784776199410341</v>
      </c>
      <c r="F15" s="125">
        <v>3731</v>
      </c>
      <c r="G15" s="126"/>
      <c r="H15" s="127"/>
      <c r="I15" s="126"/>
      <c r="J15" s="128"/>
      <c r="K15" s="8"/>
      <c r="L15" s="8"/>
      <c r="M15" s="8"/>
      <c r="N15" s="8"/>
      <c r="O15" s="8"/>
      <c r="P15" s="8"/>
      <c r="Q15" s="8"/>
      <c r="R15" s="8"/>
    </row>
    <row r="16" spans="1:18" s="4" customFormat="1" ht="10.199999999999999">
      <c r="A16" s="124" t="s">
        <v>107</v>
      </c>
      <c r="B16" s="125">
        <v>1</v>
      </c>
      <c r="C16" s="147"/>
      <c r="D16" s="125">
        <v>0</v>
      </c>
      <c r="E16" s="147"/>
      <c r="F16" s="125">
        <v>0</v>
      </c>
      <c r="G16" s="126"/>
      <c r="H16" s="127"/>
      <c r="I16" s="126"/>
      <c r="J16" s="128"/>
      <c r="K16" s="8"/>
      <c r="L16" s="8"/>
      <c r="M16" s="8"/>
      <c r="N16" s="8"/>
      <c r="O16" s="8"/>
      <c r="P16" s="8"/>
      <c r="Q16" s="8"/>
      <c r="R16" s="8"/>
    </row>
    <row r="17" spans="1:18" s="11" customFormat="1" ht="10.199999999999999">
      <c r="A17" s="124" t="s">
        <v>108</v>
      </c>
      <c r="B17" s="125">
        <v>1</v>
      </c>
      <c r="C17" s="147">
        <f t="shared" si="1"/>
        <v>0</v>
      </c>
      <c r="D17" s="125">
        <v>1</v>
      </c>
      <c r="E17" s="147">
        <f t="shared" si="1"/>
        <v>-0.75</v>
      </c>
      <c r="F17" s="125">
        <v>4</v>
      </c>
      <c r="G17" s="126"/>
      <c r="H17" s="127"/>
      <c r="I17" s="126"/>
      <c r="J17" s="128"/>
      <c r="K17" s="16"/>
      <c r="L17" s="16"/>
      <c r="M17" s="16"/>
      <c r="N17" s="16"/>
      <c r="O17" s="16"/>
      <c r="P17" s="16"/>
      <c r="Q17" s="16"/>
      <c r="R17" s="16"/>
    </row>
    <row r="18" spans="1:18" s="11" customFormat="1" ht="10.199999999999999">
      <c r="A18" s="124" t="s">
        <v>109</v>
      </c>
      <c r="B18" s="125">
        <v>160</v>
      </c>
      <c r="C18" s="147">
        <f t="shared" si="1"/>
        <v>-0.5107033639143731</v>
      </c>
      <c r="D18" s="125">
        <v>327</v>
      </c>
      <c r="E18" s="147">
        <f t="shared" si="1"/>
        <v>-7.1022727272727293E-2</v>
      </c>
      <c r="F18" s="125">
        <v>352</v>
      </c>
      <c r="G18" s="126"/>
      <c r="H18" s="127"/>
      <c r="I18" s="126"/>
      <c r="J18" s="128"/>
      <c r="K18" s="16"/>
      <c r="L18" s="16"/>
      <c r="M18" s="16"/>
      <c r="N18" s="16"/>
      <c r="O18" s="16"/>
      <c r="P18" s="16"/>
      <c r="Q18" s="16"/>
      <c r="R18" s="16"/>
    </row>
    <row r="19" spans="1:18" s="11" customFormat="1" ht="10.199999999999999">
      <c r="A19" s="124" t="s">
        <v>110</v>
      </c>
      <c r="B19" s="125">
        <v>0</v>
      </c>
      <c r="C19" s="147"/>
      <c r="D19" s="125">
        <v>0</v>
      </c>
      <c r="E19" s="147"/>
      <c r="F19" s="125">
        <v>0</v>
      </c>
      <c r="G19" s="126"/>
      <c r="H19" s="127"/>
      <c r="I19" s="126"/>
      <c r="J19" s="128"/>
      <c r="K19" s="16"/>
      <c r="L19" s="16"/>
      <c r="M19" s="16"/>
      <c r="N19" s="16"/>
      <c r="O19" s="16"/>
      <c r="P19" s="16"/>
      <c r="Q19" s="16"/>
      <c r="R19" s="16"/>
    </row>
    <row r="20" spans="1:18" s="11" customFormat="1" ht="10.199999999999999">
      <c r="A20" s="124" t="s">
        <v>111</v>
      </c>
      <c r="B20" s="125">
        <v>73</v>
      </c>
      <c r="C20" s="147">
        <f t="shared" si="1"/>
        <v>7.3529411764705843E-2</v>
      </c>
      <c r="D20" s="125">
        <v>68</v>
      </c>
      <c r="E20" s="147">
        <f t="shared" si="1"/>
        <v>-6.8493150684931559E-2</v>
      </c>
      <c r="F20" s="125">
        <v>73</v>
      </c>
      <c r="G20" s="126"/>
      <c r="H20" s="127"/>
      <c r="I20" s="126"/>
      <c r="J20" s="128"/>
      <c r="K20" s="16"/>
      <c r="L20" s="16"/>
      <c r="M20" s="16"/>
      <c r="N20" s="16"/>
      <c r="O20" s="16"/>
      <c r="P20" s="16"/>
      <c r="Q20" s="16"/>
      <c r="R20" s="16"/>
    </row>
    <row r="21" spans="1:18" s="11" customFormat="1" ht="10.199999999999999">
      <c r="A21" s="124" t="s">
        <v>112</v>
      </c>
      <c r="B21" s="125">
        <v>0</v>
      </c>
      <c r="C21" s="147"/>
      <c r="D21" s="125">
        <v>0</v>
      </c>
      <c r="E21" s="147">
        <f t="shared" si="1"/>
        <v>-1</v>
      </c>
      <c r="F21" s="125">
        <v>1</v>
      </c>
      <c r="G21" s="126"/>
      <c r="H21" s="127"/>
      <c r="I21" s="126"/>
      <c r="J21" s="128"/>
      <c r="K21" s="16"/>
      <c r="L21" s="16"/>
      <c r="M21" s="16"/>
      <c r="N21" s="16"/>
      <c r="O21" s="16"/>
      <c r="P21" s="16"/>
      <c r="Q21" s="16"/>
      <c r="R21" s="16"/>
    </row>
    <row r="22" spans="1:18" s="11" customFormat="1" ht="10.199999999999999">
      <c r="A22" s="124" t="s">
        <v>113</v>
      </c>
      <c r="B22" s="125">
        <v>0</v>
      </c>
      <c r="C22" s="147"/>
      <c r="D22" s="125">
        <v>0</v>
      </c>
      <c r="E22" s="147"/>
      <c r="F22" s="125">
        <v>0</v>
      </c>
      <c r="G22" s="126"/>
      <c r="H22" s="127"/>
      <c r="I22" s="126"/>
      <c r="J22" s="128"/>
      <c r="K22" s="16"/>
      <c r="L22" s="16"/>
      <c r="M22" s="16"/>
      <c r="N22" s="16"/>
      <c r="O22" s="16"/>
      <c r="P22" s="16"/>
      <c r="Q22" s="16"/>
      <c r="R22" s="16"/>
    </row>
    <row r="23" spans="1:18" s="11" customFormat="1" ht="10.199999999999999">
      <c r="A23" s="124" t="s">
        <v>114</v>
      </c>
      <c r="B23" s="125">
        <v>0</v>
      </c>
      <c r="C23" s="147"/>
      <c r="D23" s="125">
        <v>0</v>
      </c>
      <c r="E23" s="147"/>
      <c r="F23" s="125">
        <v>0</v>
      </c>
      <c r="G23" s="126"/>
      <c r="H23" s="127"/>
      <c r="I23" s="126"/>
      <c r="J23" s="128"/>
      <c r="K23" s="16"/>
      <c r="L23" s="16"/>
      <c r="M23" s="16"/>
      <c r="N23" s="16"/>
      <c r="O23" s="16"/>
      <c r="P23" s="16"/>
      <c r="Q23" s="16"/>
      <c r="R23" s="16"/>
    </row>
    <row r="24" spans="1:18" s="11" customFormat="1" ht="10.199999999999999">
      <c r="A24" s="124" t="s">
        <v>115</v>
      </c>
      <c r="B24" s="125">
        <v>0</v>
      </c>
      <c r="C24" s="147"/>
      <c r="D24" s="125">
        <v>0</v>
      </c>
      <c r="E24" s="147"/>
      <c r="F24" s="125">
        <v>0</v>
      </c>
      <c r="G24" s="126"/>
      <c r="H24" s="127"/>
      <c r="I24" s="126"/>
      <c r="J24" s="128"/>
      <c r="K24" s="16"/>
      <c r="L24" s="16"/>
      <c r="M24" s="16"/>
      <c r="N24" s="16"/>
      <c r="O24" s="16"/>
      <c r="P24" s="16"/>
      <c r="Q24" s="16"/>
      <c r="R24" s="16"/>
    </row>
    <row r="25" spans="1:18" s="11" customFormat="1" ht="10.199999999999999">
      <c r="A25" s="124" t="s">
        <v>116</v>
      </c>
      <c r="B25" s="125">
        <v>85</v>
      </c>
      <c r="C25" s="147">
        <f t="shared" si="1"/>
        <v>8.9743589743589647E-2</v>
      </c>
      <c r="D25" s="125">
        <v>78</v>
      </c>
      <c r="E25" s="147">
        <f t="shared" si="1"/>
        <v>-0.11363636363636365</v>
      </c>
      <c r="F25" s="125">
        <v>88</v>
      </c>
      <c r="G25" s="126"/>
      <c r="H25" s="127"/>
      <c r="I25" s="126"/>
      <c r="J25" s="128"/>
      <c r="K25" s="16"/>
      <c r="L25" s="16"/>
      <c r="M25" s="16"/>
      <c r="N25" s="16"/>
      <c r="O25" s="16"/>
      <c r="P25" s="16"/>
      <c r="Q25" s="16"/>
      <c r="R25" s="16"/>
    </row>
    <row r="26" spans="1:18" s="11" customFormat="1" ht="10.199999999999999">
      <c r="A26" s="124" t="s">
        <v>117</v>
      </c>
      <c r="B26" s="130">
        <v>583</v>
      </c>
      <c r="C26" s="147">
        <f t="shared" si="1"/>
        <v>-4.4262295081967218E-2</v>
      </c>
      <c r="D26" s="130">
        <v>610</v>
      </c>
      <c r="E26" s="147">
        <f t="shared" si="1"/>
        <v>-0.21391752577319589</v>
      </c>
      <c r="F26" s="130">
        <v>776</v>
      </c>
      <c r="G26" s="126"/>
      <c r="H26" s="131"/>
      <c r="I26" s="126"/>
      <c r="J26" s="132"/>
      <c r="K26" s="16"/>
      <c r="L26" s="16"/>
      <c r="M26" s="16"/>
      <c r="N26" s="16"/>
      <c r="O26" s="16"/>
      <c r="P26" s="16"/>
      <c r="Q26" s="16"/>
      <c r="R26" s="16"/>
    </row>
    <row r="27" spans="1:18" s="11" customFormat="1" ht="10.199999999999999">
      <c r="A27" s="124" t="s">
        <v>118</v>
      </c>
      <c r="B27" s="125">
        <v>420</v>
      </c>
      <c r="C27" s="147">
        <f t="shared" si="1"/>
        <v>-0.19075144508670516</v>
      </c>
      <c r="D27" s="125">
        <v>519</v>
      </c>
      <c r="E27" s="147">
        <f t="shared" si="1"/>
        <v>-0.24563953488372092</v>
      </c>
      <c r="F27" s="125">
        <v>688</v>
      </c>
      <c r="G27" s="126"/>
      <c r="H27" s="127"/>
      <c r="I27" s="126"/>
      <c r="J27" s="128"/>
      <c r="K27" s="16"/>
      <c r="L27" s="16"/>
      <c r="M27" s="16"/>
      <c r="N27" s="16"/>
      <c r="O27" s="16"/>
      <c r="P27" s="16"/>
      <c r="Q27" s="16"/>
      <c r="R27" s="16"/>
    </row>
    <row r="28" spans="1:18" s="4" customFormat="1" ht="10.199999999999999">
      <c r="A28" s="124" t="s">
        <v>119</v>
      </c>
      <c r="B28" s="125">
        <v>4</v>
      </c>
      <c r="C28" s="147">
        <f t="shared" si="1"/>
        <v>-0.66666666666666674</v>
      </c>
      <c r="D28" s="125">
        <v>12</v>
      </c>
      <c r="E28" s="147">
        <f t="shared" si="1"/>
        <v>0.33333333333333326</v>
      </c>
      <c r="F28" s="125">
        <v>9</v>
      </c>
      <c r="G28" s="126"/>
      <c r="H28" s="127"/>
      <c r="I28" s="126"/>
      <c r="J28" s="128"/>
      <c r="K28" s="8"/>
      <c r="L28" s="8"/>
      <c r="M28" s="8"/>
      <c r="N28" s="8"/>
      <c r="O28" s="8"/>
      <c r="P28" s="8"/>
      <c r="Q28" s="8"/>
      <c r="R28" s="8"/>
    </row>
    <row r="29" spans="1:18" s="11" customFormat="1" ht="10.199999999999999">
      <c r="A29" s="124" t="s">
        <v>120</v>
      </c>
      <c r="B29" s="125">
        <v>511</v>
      </c>
      <c r="C29" s="147">
        <f t="shared" si="1"/>
        <v>-9.2362344582593292E-2</v>
      </c>
      <c r="D29" s="125">
        <v>563</v>
      </c>
      <c r="E29" s="147">
        <f t="shared" si="1"/>
        <v>1.307377049180328</v>
      </c>
      <c r="F29" s="125">
        <v>244</v>
      </c>
      <c r="G29" s="126"/>
      <c r="H29" s="127"/>
      <c r="I29" s="126"/>
      <c r="J29" s="128"/>
      <c r="K29" s="16"/>
      <c r="L29" s="16"/>
      <c r="M29" s="16"/>
      <c r="N29" s="16"/>
      <c r="O29" s="16"/>
      <c r="P29" s="16"/>
      <c r="Q29" s="16"/>
      <c r="R29" s="16"/>
    </row>
    <row r="30" spans="1:18" s="11" customFormat="1" ht="10.199999999999999">
      <c r="A30" s="124" t="s">
        <v>121</v>
      </c>
      <c r="B30" s="125">
        <v>162</v>
      </c>
      <c r="C30" s="147">
        <f t="shared" si="1"/>
        <v>-0.50458715596330272</v>
      </c>
      <c r="D30" s="125">
        <v>327</v>
      </c>
      <c r="E30" s="147">
        <f t="shared" si="1"/>
        <v>-3.2544378698224907E-2</v>
      </c>
      <c r="F30" s="125">
        <v>338</v>
      </c>
      <c r="G30" s="126"/>
      <c r="H30" s="127"/>
      <c r="I30" s="126"/>
      <c r="J30" s="128"/>
      <c r="K30" s="16"/>
      <c r="L30" s="16"/>
      <c r="M30" s="16"/>
      <c r="N30" s="16"/>
      <c r="O30" s="16"/>
      <c r="P30" s="16"/>
      <c r="Q30" s="16"/>
      <c r="R30" s="16"/>
    </row>
    <row r="31" spans="1:18" s="11" customFormat="1" ht="10.199999999999999">
      <c r="A31" s="124" t="s">
        <v>122</v>
      </c>
      <c r="B31" s="125">
        <v>191</v>
      </c>
      <c r="C31" s="147">
        <f t="shared" si="1"/>
        <v>-0.25968992248062017</v>
      </c>
      <c r="D31" s="125">
        <v>258</v>
      </c>
      <c r="E31" s="147">
        <f t="shared" si="1"/>
        <v>0.70860927152317887</v>
      </c>
      <c r="F31" s="125">
        <v>151</v>
      </c>
      <c r="G31" s="126"/>
      <c r="H31" s="127"/>
      <c r="I31" s="126"/>
      <c r="J31" s="128"/>
      <c r="K31" s="16"/>
      <c r="L31" s="16"/>
      <c r="M31" s="16"/>
      <c r="N31" s="16"/>
      <c r="O31" s="16"/>
      <c r="P31" s="16"/>
      <c r="Q31" s="16"/>
      <c r="R31" s="16"/>
    </row>
    <row r="32" spans="1:18" s="11" customFormat="1" ht="10.199999999999999">
      <c r="A32" s="124" t="s">
        <v>123</v>
      </c>
      <c r="B32" s="125">
        <v>43</v>
      </c>
      <c r="C32" s="147">
        <f t="shared" si="1"/>
        <v>0.43333333333333335</v>
      </c>
      <c r="D32" s="125">
        <v>30</v>
      </c>
      <c r="E32" s="147">
        <f t="shared" si="1"/>
        <v>7.1428571428571397E-2</v>
      </c>
      <c r="F32" s="125">
        <v>28</v>
      </c>
      <c r="G32" s="133"/>
      <c r="H32" s="127"/>
      <c r="I32" s="133"/>
      <c r="J32" s="128"/>
      <c r="K32" s="16"/>
      <c r="L32" s="16"/>
      <c r="M32" s="16"/>
      <c r="N32" s="16"/>
      <c r="O32" s="16"/>
      <c r="P32" s="16"/>
      <c r="Q32" s="16"/>
      <c r="R32" s="16"/>
    </row>
    <row r="33" spans="1:18" s="11" customFormat="1" ht="10.199999999999999">
      <c r="A33" s="124" t="s">
        <v>124</v>
      </c>
      <c r="B33" s="134">
        <v>35</v>
      </c>
      <c r="C33" s="147">
        <f t="shared" si="1"/>
        <v>1.9166666666666665</v>
      </c>
      <c r="D33" s="134">
        <v>12</v>
      </c>
      <c r="E33" s="147">
        <f t="shared" si="1"/>
        <v>2</v>
      </c>
      <c r="F33" s="134">
        <v>4</v>
      </c>
      <c r="G33" s="126"/>
      <c r="H33" s="135"/>
      <c r="I33" s="126"/>
      <c r="J33" s="134"/>
      <c r="K33" s="16"/>
      <c r="L33" s="16"/>
      <c r="M33" s="16"/>
      <c r="N33" s="16"/>
      <c r="O33" s="16"/>
      <c r="P33" s="16"/>
      <c r="Q33" s="16"/>
      <c r="R33" s="16"/>
    </row>
    <row r="34" spans="1:18" s="11" customFormat="1" ht="10.199999999999999">
      <c r="A34" s="124" t="s">
        <v>125</v>
      </c>
      <c r="B34" s="134">
        <v>1</v>
      </c>
      <c r="C34" s="147">
        <f t="shared" si="1"/>
        <v>-0.8</v>
      </c>
      <c r="D34" s="134">
        <v>5</v>
      </c>
      <c r="E34" s="147">
        <f t="shared" si="1"/>
        <v>-0.16666666666666663</v>
      </c>
      <c r="F34" s="134">
        <v>6</v>
      </c>
      <c r="G34" s="126"/>
      <c r="H34" s="135"/>
      <c r="I34" s="126"/>
      <c r="J34" s="134"/>
      <c r="K34" s="16"/>
      <c r="L34" s="16"/>
      <c r="M34" s="16"/>
      <c r="N34" s="16"/>
      <c r="O34" s="16"/>
      <c r="P34" s="16"/>
      <c r="Q34" s="16"/>
      <c r="R34" s="16"/>
    </row>
    <row r="35" spans="1:18" s="11" customFormat="1" ht="10.199999999999999">
      <c r="A35" s="132" t="s">
        <v>104</v>
      </c>
      <c r="B35" s="136">
        <f>B13</f>
        <v>16658</v>
      </c>
      <c r="C35" s="147">
        <f t="shared" si="1"/>
        <v>-1.7111163559122011E-2</v>
      </c>
      <c r="D35" s="136">
        <f>D13</f>
        <v>16948</v>
      </c>
      <c r="E35" s="147">
        <f t="shared" si="1"/>
        <v>5.3390515258872506E-2</v>
      </c>
      <c r="F35" s="136">
        <f>F13</f>
        <v>16089</v>
      </c>
      <c r="G35" s="126"/>
      <c r="H35" s="137"/>
      <c r="I35" s="126"/>
      <c r="J35" s="134"/>
      <c r="K35" s="16"/>
      <c r="L35" s="16"/>
      <c r="M35" s="16"/>
      <c r="N35" s="16"/>
      <c r="O35" s="16"/>
      <c r="P35" s="16"/>
      <c r="Q35" s="16"/>
      <c r="R35" s="16"/>
    </row>
    <row r="36" spans="1:18" s="11" customFormat="1" ht="10.199999999999999">
      <c r="A36" s="132" t="s">
        <v>105</v>
      </c>
      <c r="B36" s="136">
        <f>B14</f>
        <v>116</v>
      </c>
      <c r="C36" s="147">
        <f t="shared" si="1"/>
        <v>4.5045045045045029E-2</v>
      </c>
      <c r="D36" s="136">
        <f>D14</f>
        <v>111</v>
      </c>
      <c r="E36" s="147">
        <f t="shared" si="1"/>
        <v>-1.7699115044247815E-2</v>
      </c>
      <c r="F36" s="136">
        <f>F14</f>
        <v>113</v>
      </c>
      <c r="G36" s="126"/>
      <c r="H36" s="137"/>
      <c r="I36" s="126"/>
      <c r="J36" s="134"/>
      <c r="K36" s="16"/>
      <c r="L36" s="16"/>
      <c r="M36" s="16"/>
      <c r="N36" s="16"/>
      <c r="O36" s="16"/>
      <c r="P36" s="16"/>
      <c r="Q36" s="16"/>
      <c r="R36" s="16"/>
    </row>
    <row r="37" spans="1:18" s="4" customFormat="1" ht="10.199999999999999">
      <c r="A37" s="132" t="s">
        <v>126</v>
      </c>
      <c r="B37" s="130">
        <f>B15+B16+B17+B18+B19+B20+B21+B22+B23+B24</f>
        <v>3612</v>
      </c>
      <c r="C37" s="147">
        <f t="shared" si="1"/>
        <v>-1.0410958904109591E-2</v>
      </c>
      <c r="D37" s="130">
        <f>D15+D16+D17+D18+D19+D20+D21+D22+D23+D24</f>
        <v>3650</v>
      </c>
      <c r="E37" s="147">
        <f t="shared" si="1"/>
        <v>-0.1228070175438597</v>
      </c>
      <c r="F37" s="130">
        <f>F15+F16+F17+F18+F19+F20+F21+F22+F23+F24</f>
        <v>4161</v>
      </c>
      <c r="G37" s="126"/>
      <c r="H37" s="131"/>
      <c r="I37" s="126"/>
      <c r="J37" s="138"/>
      <c r="K37" s="8"/>
      <c r="L37" s="8"/>
      <c r="M37" s="8"/>
      <c r="N37" s="8"/>
      <c r="O37" s="8"/>
      <c r="P37" s="8"/>
      <c r="Q37" s="8"/>
      <c r="R37" s="8"/>
    </row>
    <row r="38" spans="1:18" s="4" customFormat="1" ht="10.199999999999999">
      <c r="A38" s="132" t="s">
        <v>127</v>
      </c>
      <c r="B38" s="130">
        <f>B25+B26+B27+B28+B29+B30</f>
        <v>1765</v>
      </c>
      <c r="C38" s="147">
        <f t="shared" si="1"/>
        <v>-0.16311047889995256</v>
      </c>
      <c r="D38" s="130">
        <f>D25+D26+D27+D28+D29+D30</f>
        <v>2109</v>
      </c>
      <c r="E38" s="147">
        <f t="shared" si="1"/>
        <v>-1.5865608959402699E-2</v>
      </c>
      <c r="F38" s="130">
        <f>F25+F26+F27+F28+F29+F30</f>
        <v>2143</v>
      </c>
      <c r="G38" s="126"/>
      <c r="H38" s="131"/>
      <c r="I38" s="126"/>
      <c r="J38" s="138"/>
      <c r="K38" s="8"/>
      <c r="L38" s="8"/>
      <c r="M38" s="8"/>
      <c r="N38" s="8"/>
      <c r="O38" s="8"/>
      <c r="P38" s="8"/>
      <c r="Q38" s="8"/>
      <c r="R38" s="8"/>
    </row>
    <row r="39" spans="1:18" s="11" customFormat="1" ht="10.199999999999999">
      <c r="A39" s="132" t="s">
        <v>128</v>
      </c>
      <c r="B39" s="130">
        <f>B31+B32+B33+B34</f>
        <v>270</v>
      </c>
      <c r="C39" s="147">
        <f t="shared" si="1"/>
        <v>-0.11475409836065575</v>
      </c>
      <c r="D39" s="130">
        <f>D31+D32+D33+D34</f>
        <v>305</v>
      </c>
      <c r="E39" s="147">
        <f t="shared" si="1"/>
        <v>0.61375661375661372</v>
      </c>
      <c r="F39" s="130">
        <f>F31+F32+F33+F34</f>
        <v>189</v>
      </c>
      <c r="G39" s="126"/>
      <c r="H39" s="131"/>
      <c r="I39" s="126"/>
      <c r="J39" s="138"/>
      <c r="K39" s="16"/>
      <c r="L39" s="16"/>
      <c r="M39" s="16"/>
      <c r="N39" s="16"/>
      <c r="O39" s="16"/>
      <c r="P39" s="16"/>
      <c r="Q39" s="16"/>
      <c r="R39" s="16"/>
    </row>
    <row r="40" spans="1:18" s="4" customFormat="1" ht="10.199999999999999">
      <c r="A40" s="122" t="s">
        <v>129</v>
      </c>
      <c r="B40" s="139">
        <f>SUM(B35:B39)</f>
        <v>22421</v>
      </c>
      <c r="C40" s="287">
        <f t="shared" ref="C40:E40" si="2">IF((+B40/D40)&lt;0,"n.m.",IF(B40&lt;0,(+B40/D40-1)*-1,(+B40/D40-1)))</f>
        <v>-3.0359382433075344E-2</v>
      </c>
      <c r="D40" s="139">
        <f>SUM(D35:D39)</f>
        <v>23123</v>
      </c>
      <c r="E40" s="287">
        <f t="shared" si="2"/>
        <v>1.885877946684289E-2</v>
      </c>
      <c r="F40" s="139">
        <f>SUM(F35:F39)</f>
        <v>22695</v>
      </c>
      <c r="G40" s="115">
        <f>(F40-H40)/H40</f>
        <v>-9.6104827146726149E-2</v>
      </c>
      <c r="H40" s="140">
        <v>25108</v>
      </c>
      <c r="I40" s="115">
        <f>(H40-J40)/J40</f>
        <v>-3.2894230028503196E-2</v>
      </c>
      <c r="J40" s="140">
        <v>25962</v>
      </c>
      <c r="K40" s="8"/>
      <c r="L40" s="8"/>
      <c r="M40" s="8"/>
      <c r="N40" s="8"/>
      <c r="O40" s="8"/>
      <c r="P40" s="8"/>
      <c r="Q40" s="8"/>
      <c r="R40" s="8"/>
    </row>
    <row r="41" spans="1:18" s="145" customFormat="1" ht="10.199999999999999">
      <c r="A41" s="141" t="s">
        <v>139</v>
      </c>
      <c r="B41" s="142">
        <f>B40/Group!B153</f>
        <v>0.30581736343176702</v>
      </c>
      <c r="C41" s="126"/>
      <c r="D41" s="142">
        <f>D40/Group!D153</f>
        <v>0.31716182481551586</v>
      </c>
      <c r="E41" s="143"/>
      <c r="F41" s="142">
        <f>F40/Group!F153</f>
        <v>0.31046511627906975</v>
      </c>
      <c r="G41" s="143"/>
      <c r="H41" s="143">
        <f>H40/Group!H153</f>
        <v>0.33925145250641803</v>
      </c>
      <c r="I41" s="143"/>
      <c r="J41" s="143">
        <f>J40/Group!J153</f>
        <v>0.33775661540863322</v>
      </c>
      <c r="K41" s="144"/>
      <c r="L41" s="144"/>
      <c r="M41" s="144"/>
      <c r="N41" s="144"/>
      <c r="O41" s="144"/>
      <c r="P41" s="144"/>
      <c r="Q41" s="144"/>
      <c r="R41" s="144"/>
    </row>
    <row r="42" spans="1:18" ht="12" customHeight="1">
      <c r="A42" s="118"/>
      <c r="B42" s="121"/>
      <c r="C42" s="126"/>
      <c r="D42" s="121"/>
      <c r="E42" s="120"/>
      <c r="F42" s="121"/>
      <c r="G42" s="120"/>
      <c r="H42" s="121"/>
      <c r="I42" s="116"/>
      <c r="J42" s="121"/>
    </row>
    <row r="43" spans="1:18" s="117" customFormat="1" ht="12" customHeight="1">
      <c r="A43" s="122" t="s">
        <v>4</v>
      </c>
      <c r="B43" s="123"/>
      <c r="C43" s="126"/>
      <c r="D43" s="123"/>
      <c r="E43" s="120"/>
      <c r="F43" s="123"/>
      <c r="G43" s="120"/>
      <c r="H43" s="123"/>
      <c r="I43" s="116"/>
      <c r="J43" s="123"/>
    </row>
    <row r="44" spans="1:18" s="4" customFormat="1" ht="10.199999999999999">
      <c r="A44" s="124" t="s">
        <v>104</v>
      </c>
      <c r="B44" s="146">
        <v>4665.25</v>
      </c>
      <c r="C44" s="147">
        <f t="shared" ref="C44:E70" si="3">IF((+B44/D44)&lt;0,"n.m.",IF(B44&lt;0,(+B44/D44-1)*-1,(+B44/D44-1)))</f>
        <v>3.1113060604888165E-3</v>
      </c>
      <c r="D44" s="146">
        <v>4650.78</v>
      </c>
      <c r="E44" s="147">
        <f t="shared" si="3"/>
        <v>8.9494582723279592E-2</v>
      </c>
      <c r="F44" s="146">
        <v>4268.75</v>
      </c>
      <c r="G44" s="126"/>
      <c r="H44" s="292"/>
      <c r="I44" s="126"/>
      <c r="J44" s="128"/>
      <c r="K44" s="8"/>
      <c r="L44" s="8"/>
      <c r="M44" s="8"/>
      <c r="N44" s="8"/>
      <c r="O44" s="8"/>
      <c r="P44" s="8"/>
      <c r="Q44" s="8"/>
      <c r="R44" s="8"/>
    </row>
    <row r="45" spans="1:18" s="4" customFormat="1" ht="10.199999999999999">
      <c r="A45" s="124" t="s">
        <v>105</v>
      </c>
      <c r="B45" s="146">
        <v>19.440000000000001</v>
      </c>
      <c r="C45" s="147">
        <f t="shared" si="3"/>
        <v>-3.6669970267591556E-2</v>
      </c>
      <c r="D45" s="146">
        <v>20.18</v>
      </c>
      <c r="E45" s="147">
        <f t="shared" si="3"/>
        <v>-3.4911525585844094E-2</v>
      </c>
      <c r="F45" s="146">
        <v>20.91</v>
      </c>
      <c r="G45" s="126"/>
      <c r="H45" s="292"/>
      <c r="I45" s="126"/>
      <c r="J45" s="128"/>
      <c r="K45" s="8"/>
      <c r="L45" s="8"/>
      <c r="M45" s="8"/>
      <c r="N45" s="8"/>
      <c r="O45" s="8"/>
      <c r="P45" s="8"/>
      <c r="Q45" s="8"/>
      <c r="R45" s="8"/>
    </row>
    <row r="46" spans="1:18" s="4" customFormat="1" ht="10.199999999999999">
      <c r="A46" s="124" t="s">
        <v>106</v>
      </c>
      <c r="B46" s="146">
        <v>852.09</v>
      </c>
      <c r="C46" s="147">
        <f t="shared" si="3"/>
        <v>0.22908823402137712</v>
      </c>
      <c r="D46" s="146">
        <v>693.27</v>
      </c>
      <c r="E46" s="147">
        <f t="shared" si="3"/>
        <v>3.6309007743131172E-2</v>
      </c>
      <c r="F46" s="146">
        <v>668.98</v>
      </c>
      <c r="G46" s="126"/>
      <c r="H46" s="292"/>
      <c r="I46" s="126"/>
      <c r="J46" s="128"/>
      <c r="K46" s="8"/>
      <c r="L46" s="8"/>
      <c r="M46" s="8"/>
      <c r="N46" s="8"/>
      <c r="O46" s="8"/>
      <c r="P46" s="8"/>
      <c r="Q46" s="8"/>
      <c r="R46" s="8"/>
    </row>
    <row r="47" spans="1:18" s="4" customFormat="1" ht="10.199999999999999">
      <c r="A47" s="124" t="s">
        <v>107</v>
      </c>
      <c r="B47" s="146">
        <v>0.31</v>
      </c>
      <c r="C47" s="147"/>
      <c r="D47" s="146">
        <v>0</v>
      </c>
      <c r="E47" s="147">
        <f t="shared" si="3"/>
        <v>-1</v>
      </c>
      <c r="F47" s="146">
        <v>0.01</v>
      </c>
      <c r="G47" s="126"/>
      <c r="H47" s="292"/>
      <c r="I47" s="126"/>
      <c r="J47" s="128"/>
      <c r="K47" s="8"/>
      <c r="L47" s="8"/>
      <c r="M47" s="8"/>
      <c r="N47" s="8"/>
      <c r="O47" s="8"/>
      <c r="P47" s="8"/>
      <c r="Q47" s="8"/>
      <c r="R47" s="8"/>
    </row>
    <row r="48" spans="1:18" s="11" customFormat="1" ht="10.199999999999999">
      <c r="A48" s="124" t="s">
        <v>108</v>
      </c>
      <c r="B48" s="146">
        <v>0.86</v>
      </c>
      <c r="C48" s="147">
        <f t="shared" si="3"/>
        <v>7.6</v>
      </c>
      <c r="D48" s="146">
        <v>0.1</v>
      </c>
      <c r="E48" s="147">
        <f t="shared" si="3"/>
        <v>-0.96598639455782309</v>
      </c>
      <c r="F48" s="146">
        <v>2.94</v>
      </c>
      <c r="G48" s="126"/>
      <c r="H48" s="292"/>
      <c r="I48" s="126"/>
      <c r="J48" s="128"/>
      <c r="K48" s="16"/>
      <c r="L48" s="16"/>
      <c r="M48" s="16"/>
      <c r="N48" s="16"/>
      <c r="O48" s="16"/>
      <c r="P48" s="16"/>
      <c r="Q48" s="16"/>
      <c r="R48" s="16"/>
    </row>
    <row r="49" spans="1:18" s="11" customFormat="1" ht="10.199999999999999">
      <c r="A49" s="124" t="s">
        <v>109</v>
      </c>
      <c r="B49" s="146">
        <v>38.96</v>
      </c>
      <c r="C49" s="147">
        <f t="shared" si="3"/>
        <v>-0.54517861312164362</v>
      </c>
      <c r="D49" s="146">
        <v>85.66</v>
      </c>
      <c r="E49" s="147">
        <f t="shared" si="3"/>
        <v>-0.39135995452607653</v>
      </c>
      <c r="F49" s="146">
        <v>140.74</v>
      </c>
      <c r="G49" s="126"/>
      <c r="H49" s="292"/>
      <c r="I49" s="126"/>
      <c r="J49" s="128"/>
      <c r="K49" s="16"/>
      <c r="L49" s="16"/>
      <c r="M49" s="16"/>
      <c r="N49" s="16"/>
      <c r="O49" s="16"/>
      <c r="P49" s="16"/>
      <c r="Q49" s="16"/>
      <c r="R49" s="16"/>
    </row>
    <row r="50" spans="1:18" s="11" customFormat="1" ht="10.199999999999999">
      <c r="A50" s="124" t="s">
        <v>110</v>
      </c>
      <c r="B50" s="146">
        <v>0.02</v>
      </c>
      <c r="C50" s="147"/>
      <c r="D50" s="146">
        <v>0</v>
      </c>
      <c r="E50" s="147"/>
      <c r="F50" s="146">
        <v>0</v>
      </c>
      <c r="G50" s="126"/>
      <c r="H50" s="292"/>
      <c r="I50" s="126"/>
      <c r="J50" s="128"/>
      <c r="K50" s="16"/>
      <c r="L50" s="16"/>
      <c r="M50" s="16"/>
      <c r="N50" s="16"/>
      <c r="O50" s="16"/>
      <c r="P50" s="16"/>
      <c r="Q50" s="16"/>
      <c r="R50" s="16"/>
    </row>
    <row r="51" spans="1:18" s="11" customFormat="1" ht="10.199999999999999">
      <c r="A51" s="124" t="s">
        <v>111</v>
      </c>
      <c r="B51" s="146">
        <v>7.95</v>
      </c>
      <c r="C51" s="147">
        <f t="shared" si="3"/>
        <v>0.35665529010238894</v>
      </c>
      <c r="D51" s="146">
        <v>5.86</v>
      </c>
      <c r="E51" s="147">
        <f t="shared" si="3"/>
        <v>0.36279069767441863</v>
      </c>
      <c r="F51" s="146">
        <v>4.3</v>
      </c>
      <c r="G51" s="126"/>
      <c r="H51" s="292"/>
      <c r="I51" s="126"/>
      <c r="J51" s="128"/>
      <c r="K51" s="16"/>
      <c r="L51" s="16"/>
      <c r="M51" s="16"/>
      <c r="N51" s="16"/>
      <c r="O51" s="16"/>
      <c r="P51" s="16"/>
      <c r="Q51" s="16"/>
      <c r="R51" s="16"/>
    </row>
    <row r="52" spans="1:18" s="11" customFormat="1" ht="10.199999999999999">
      <c r="A52" s="124" t="s">
        <v>112</v>
      </c>
      <c r="B52" s="146">
        <v>0.19</v>
      </c>
      <c r="C52" s="147"/>
      <c r="D52" s="146">
        <v>0</v>
      </c>
      <c r="E52" s="147"/>
      <c r="F52" s="146">
        <v>0</v>
      </c>
      <c r="G52" s="126"/>
      <c r="H52" s="292"/>
      <c r="I52" s="126"/>
      <c r="J52" s="128"/>
      <c r="K52" s="16"/>
      <c r="L52" s="16"/>
      <c r="M52" s="16"/>
      <c r="N52" s="16"/>
      <c r="O52" s="16"/>
      <c r="P52" s="16"/>
      <c r="Q52" s="16"/>
      <c r="R52" s="16"/>
    </row>
    <row r="53" spans="1:18" s="11" customFormat="1" ht="10.199999999999999">
      <c r="A53" s="124" t="s">
        <v>113</v>
      </c>
      <c r="B53" s="146">
        <v>0</v>
      </c>
      <c r="C53" s="147"/>
      <c r="D53" s="146">
        <v>0</v>
      </c>
      <c r="E53" s="147">
        <f t="shared" si="3"/>
        <v>-1</v>
      </c>
      <c r="F53" s="146">
        <v>10.38</v>
      </c>
      <c r="G53" s="126"/>
      <c r="H53" s="292"/>
      <c r="I53" s="126"/>
      <c r="J53" s="128"/>
      <c r="K53" s="16"/>
      <c r="L53" s="16"/>
      <c r="M53" s="16"/>
      <c r="N53" s="16"/>
      <c r="O53" s="16"/>
      <c r="P53" s="16"/>
      <c r="Q53" s="16"/>
      <c r="R53" s="16"/>
    </row>
    <row r="54" spans="1:18" s="11" customFormat="1" ht="10.199999999999999">
      <c r="A54" s="124" t="s">
        <v>114</v>
      </c>
      <c r="B54" s="146">
        <v>0</v>
      </c>
      <c r="C54" s="147"/>
      <c r="D54" s="146">
        <v>0</v>
      </c>
      <c r="E54" s="147">
        <f t="shared" si="3"/>
        <v>-1</v>
      </c>
      <c r="F54" s="146">
        <v>-0.01</v>
      </c>
      <c r="G54" s="126"/>
      <c r="H54" s="292"/>
      <c r="I54" s="126"/>
      <c r="J54" s="128"/>
      <c r="K54" s="16"/>
      <c r="L54" s="16"/>
      <c r="M54" s="16"/>
      <c r="N54" s="16"/>
      <c r="O54" s="16"/>
      <c r="P54" s="16"/>
      <c r="Q54" s="16"/>
      <c r="R54" s="16"/>
    </row>
    <row r="55" spans="1:18" s="11" customFormat="1" ht="10.199999999999999">
      <c r="A55" s="124" t="s">
        <v>115</v>
      </c>
      <c r="B55" s="146">
        <v>0</v>
      </c>
      <c r="C55" s="147"/>
      <c r="D55" s="146">
        <v>0</v>
      </c>
      <c r="E55" s="147"/>
      <c r="F55" s="146">
        <v>0</v>
      </c>
      <c r="G55" s="126"/>
      <c r="H55" s="292"/>
      <c r="I55" s="126"/>
      <c r="J55" s="128"/>
      <c r="K55" s="16"/>
      <c r="L55" s="16"/>
      <c r="M55" s="16"/>
      <c r="N55" s="16"/>
      <c r="O55" s="16"/>
      <c r="P55" s="16"/>
      <c r="Q55" s="16"/>
      <c r="R55" s="16"/>
    </row>
    <row r="56" spans="1:18" s="11" customFormat="1" ht="10.199999999999999">
      <c r="A56" s="124" t="s">
        <v>116</v>
      </c>
      <c r="B56" s="146">
        <v>28.31</v>
      </c>
      <c r="C56" s="147">
        <f t="shared" si="3"/>
        <v>3.5448422545196756E-3</v>
      </c>
      <c r="D56" s="146">
        <v>28.21</v>
      </c>
      <c r="E56" s="147">
        <f t="shared" si="3"/>
        <v>-0.19857954545454548</v>
      </c>
      <c r="F56" s="146">
        <v>35.200000000000003</v>
      </c>
      <c r="G56" s="126"/>
      <c r="H56" s="292"/>
      <c r="I56" s="126"/>
      <c r="J56" s="128"/>
      <c r="K56" s="16"/>
      <c r="L56" s="16"/>
      <c r="M56" s="16"/>
      <c r="N56" s="16"/>
      <c r="O56" s="16"/>
      <c r="P56" s="16"/>
      <c r="Q56" s="16"/>
      <c r="R56" s="16"/>
    </row>
    <row r="57" spans="1:18" s="11" customFormat="1" ht="10.199999999999999">
      <c r="A57" s="124" t="s">
        <v>117</v>
      </c>
      <c r="B57" s="148">
        <v>226.86</v>
      </c>
      <c r="C57" s="147">
        <f t="shared" si="3"/>
        <v>-0.1162102146558105</v>
      </c>
      <c r="D57" s="148">
        <v>256.69</v>
      </c>
      <c r="E57" s="147">
        <f t="shared" si="3"/>
        <v>-0.16699659256855426</v>
      </c>
      <c r="F57" s="148">
        <v>308.14999999999998</v>
      </c>
      <c r="G57" s="126"/>
      <c r="H57" s="293"/>
      <c r="I57" s="126"/>
      <c r="J57" s="132"/>
      <c r="K57" s="16"/>
      <c r="L57" s="16"/>
      <c r="M57" s="16"/>
      <c r="N57" s="16"/>
      <c r="O57" s="16"/>
      <c r="P57" s="16"/>
      <c r="Q57" s="16"/>
      <c r="R57" s="16"/>
    </row>
    <row r="58" spans="1:18" s="11" customFormat="1" ht="10.199999999999999">
      <c r="A58" s="124" t="s">
        <v>118</v>
      </c>
      <c r="B58" s="146">
        <v>209.63</v>
      </c>
      <c r="C58" s="147">
        <f t="shared" si="3"/>
        <v>-0.14544861603685133</v>
      </c>
      <c r="D58" s="146">
        <v>245.31</v>
      </c>
      <c r="E58" s="147">
        <f t="shared" si="3"/>
        <v>-0.213144726712856</v>
      </c>
      <c r="F58" s="146">
        <v>311.76</v>
      </c>
      <c r="G58" s="126"/>
      <c r="H58" s="292"/>
      <c r="I58" s="126"/>
      <c r="J58" s="128"/>
      <c r="K58" s="16"/>
      <c r="L58" s="16"/>
      <c r="M58" s="16"/>
      <c r="N58" s="16"/>
      <c r="O58" s="16"/>
      <c r="P58" s="16"/>
      <c r="Q58" s="16"/>
      <c r="R58" s="16"/>
    </row>
    <row r="59" spans="1:18" s="4" customFormat="1" ht="10.199999999999999">
      <c r="A59" s="124" t="s">
        <v>119</v>
      </c>
      <c r="B59" s="146">
        <v>0.37</v>
      </c>
      <c r="C59" s="147">
        <f t="shared" si="3"/>
        <v>-0.84188034188034189</v>
      </c>
      <c r="D59" s="146">
        <v>2.34</v>
      </c>
      <c r="E59" s="147">
        <f t="shared" si="3"/>
        <v>-0.66475644699140402</v>
      </c>
      <c r="F59" s="146">
        <v>6.98</v>
      </c>
      <c r="G59" s="126"/>
      <c r="H59" s="292"/>
      <c r="I59" s="126"/>
      <c r="J59" s="128"/>
      <c r="K59" s="8"/>
      <c r="L59" s="8"/>
      <c r="M59" s="8"/>
      <c r="N59" s="8"/>
      <c r="O59" s="8"/>
      <c r="P59" s="8"/>
      <c r="Q59" s="8"/>
      <c r="R59" s="8"/>
    </row>
    <row r="60" spans="1:18" s="11" customFormat="1" ht="10.199999999999999">
      <c r="A60" s="124" t="s">
        <v>120</v>
      </c>
      <c r="B60" s="146">
        <v>213.21</v>
      </c>
      <c r="C60" s="147">
        <f t="shared" si="3"/>
        <v>0.11412447092020694</v>
      </c>
      <c r="D60" s="146">
        <v>191.37</v>
      </c>
      <c r="E60" s="147">
        <f t="shared" si="3"/>
        <v>0.28169580068314248</v>
      </c>
      <c r="F60" s="146">
        <v>149.31</v>
      </c>
      <c r="G60" s="126"/>
      <c r="H60" s="292"/>
      <c r="I60" s="126"/>
      <c r="J60" s="128"/>
      <c r="K60" s="16"/>
      <c r="L60" s="16"/>
      <c r="M60" s="16"/>
      <c r="N60" s="16"/>
      <c r="O60" s="16"/>
      <c r="P60" s="16"/>
      <c r="Q60" s="16"/>
      <c r="R60" s="16"/>
    </row>
    <row r="61" spans="1:18" s="11" customFormat="1" ht="10.199999999999999">
      <c r="A61" s="124" t="s">
        <v>121</v>
      </c>
      <c r="B61" s="146">
        <v>48.8</v>
      </c>
      <c r="C61" s="147">
        <f t="shared" si="3"/>
        <v>-0.2884222805482648</v>
      </c>
      <c r="D61" s="146">
        <v>68.58</v>
      </c>
      <c r="E61" s="147">
        <f t="shared" si="3"/>
        <v>-5.3662073966642687E-3</v>
      </c>
      <c r="F61" s="146">
        <v>68.95</v>
      </c>
      <c r="G61" s="126"/>
      <c r="H61" s="292"/>
      <c r="I61" s="126"/>
      <c r="J61" s="128"/>
      <c r="K61" s="16"/>
      <c r="L61" s="16"/>
      <c r="M61" s="16"/>
      <c r="N61" s="16"/>
      <c r="O61" s="16"/>
      <c r="P61" s="16"/>
      <c r="Q61" s="16"/>
      <c r="R61" s="16"/>
    </row>
    <row r="62" spans="1:18" s="11" customFormat="1" ht="10.199999999999999">
      <c r="A62" s="124" t="s">
        <v>122</v>
      </c>
      <c r="B62" s="146">
        <v>17.309999999999999</v>
      </c>
      <c r="C62" s="147">
        <f t="shared" si="3"/>
        <v>0.26166180758017488</v>
      </c>
      <c r="D62" s="146">
        <v>13.72</v>
      </c>
      <c r="E62" s="147">
        <f t="shared" si="3"/>
        <v>0.97410071942446042</v>
      </c>
      <c r="F62" s="146">
        <v>6.95</v>
      </c>
      <c r="G62" s="126"/>
      <c r="H62" s="292"/>
      <c r="I62" s="126"/>
      <c r="J62" s="128"/>
      <c r="K62" s="16"/>
      <c r="L62" s="16"/>
      <c r="M62" s="16"/>
      <c r="N62" s="16"/>
      <c r="O62" s="16"/>
      <c r="P62" s="16"/>
      <c r="Q62" s="16"/>
      <c r="R62" s="16"/>
    </row>
    <row r="63" spans="1:18" s="11" customFormat="1" ht="10.199999999999999">
      <c r="A63" s="124" t="s">
        <v>123</v>
      </c>
      <c r="B63" s="146">
        <v>28.16</v>
      </c>
      <c r="C63" s="147">
        <f t="shared" si="3"/>
        <v>0.34736842105263177</v>
      </c>
      <c r="D63" s="146">
        <v>20.9</v>
      </c>
      <c r="E63" s="147">
        <f t="shared" si="3"/>
        <v>1.2692725298588488</v>
      </c>
      <c r="F63" s="146">
        <v>9.2100000000000009</v>
      </c>
      <c r="G63" s="133"/>
      <c r="H63" s="292"/>
      <c r="I63" s="133"/>
      <c r="J63" s="128"/>
      <c r="K63" s="16"/>
      <c r="L63" s="16"/>
      <c r="M63" s="16"/>
      <c r="N63" s="16"/>
      <c r="O63" s="16"/>
      <c r="P63" s="16"/>
      <c r="Q63" s="16"/>
      <c r="R63" s="16"/>
    </row>
    <row r="64" spans="1:18" s="11" customFormat="1" ht="10.199999999999999">
      <c r="A64" s="124" t="s">
        <v>124</v>
      </c>
      <c r="B64" s="149">
        <v>10.54</v>
      </c>
      <c r="C64" s="147">
        <f t="shared" si="3"/>
        <v>0.33586818757921422</v>
      </c>
      <c r="D64" s="149">
        <v>7.89</v>
      </c>
      <c r="E64" s="147">
        <f t="shared" si="3"/>
        <v>1.9222222222222221</v>
      </c>
      <c r="F64" s="149">
        <v>2.7</v>
      </c>
      <c r="G64" s="126"/>
      <c r="H64" s="294"/>
      <c r="I64" s="126"/>
      <c r="J64" s="134"/>
      <c r="K64" s="16"/>
      <c r="L64" s="16"/>
      <c r="M64" s="16"/>
      <c r="N64" s="16"/>
      <c r="O64" s="16"/>
      <c r="P64" s="16"/>
      <c r="Q64" s="16"/>
      <c r="R64" s="16"/>
    </row>
    <row r="65" spans="1:18" s="11" customFormat="1" ht="10.199999999999999">
      <c r="A65" s="124" t="s">
        <v>125</v>
      </c>
      <c r="B65" s="149">
        <v>0.14000000000000001</v>
      </c>
      <c r="C65" s="147">
        <f t="shared" si="3"/>
        <v>-0.91194968553459121</v>
      </c>
      <c r="D65" s="149">
        <v>1.59</v>
      </c>
      <c r="E65" s="147">
        <f t="shared" si="3"/>
        <v>-0.67551020408163265</v>
      </c>
      <c r="F65" s="149">
        <v>4.9000000000000004</v>
      </c>
      <c r="G65" s="126"/>
      <c r="H65" s="294"/>
      <c r="I65" s="126"/>
      <c r="J65" s="134"/>
      <c r="K65" s="16"/>
      <c r="L65" s="16"/>
      <c r="M65" s="16"/>
      <c r="N65" s="16"/>
      <c r="O65" s="16"/>
      <c r="P65" s="16"/>
      <c r="Q65" s="16"/>
      <c r="R65" s="16"/>
    </row>
    <row r="66" spans="1:18" s="11" customFormat="1" ht="10.199999999999999">
      <c r="A66" s="132" t="s">
        <v>104</v>
      </c>
      <c r="B66" s="150">
        <f>B44</f>
        <v>4665.25</v>
      </c>
      <c r="C66" s="147">
        <f t="shared" si="3"/>
        <v>3.1113060604888165E-3</v>
      </c>
      <c r="D66" s="150">
        <f>D44</f>
        <v>4650.78</v>
      </c>
      <c r="E66" s="147">
        <f t="shared" si="3"/>
        <v>8.9494582723279592E-2</v>
      </c>
      <c r="F66" s="150">
        <f>F44</f>
        <v>4268.75</v>
      </c>
      <c r="G66" s="126"/>
      <c r="H66" s="137"/>
      <c r="I66" s="126"/>
      <c r="J66" s="134"/>
      <c r="K66" s="16"/>
      <c r="L66" s="16"/>
      <c r="M66" s="16"/>
      <c r="N66" s="16"/>
      <c r="O66" s="16"/>
      <c r="P66" s="16"/>
      <c r="Q66" s="16"/>
      <c r="R66" s="16"/>
    </row>
    <row r="67" spans="1:18" s="11" customFormat="1" ht="10.199999999999999">
      <c r="A67" s="132" t="s">
        <v>105</v>
      </c>
      <c r="B67" s="150">
        <f>B45</f>
        <v>19.440000000000001</v>
      </c>
      <c r="C67" s="147">
        <f t="shared" si="3"/>
        <v>-3.6669970267591556E-2</v>
      </c>
      <c r="D67" s="150">
        <f>D45</f>
        <v>20.18</v>
      </c>
      <c r="E67" s="147">
        <f t="shared" si="3"/>
        <v>-3.4911525585844094E-2</v>
      </c>
      <c r="F67" s="150">
        <f>F45</f>
        <v>20.91</v>
      </c>
      <c r="G67" s="126"/>
      <c r="H67" s="137"/>
      <c r="I67" s="126"/>
      <c r="J67" s="134"/>
      <c r="K67" s="16"/>
      <c r="L67" s="16"/>
      <c r="M67" s="16"/>
      <c r="N67" s="16"/>
      <c r="O67" s="16"/>
      <c r="P67" s="16"/>
      <c r="Q67" s="16"/>
      <c r="R67" s="16"/>
    </row>
    <row r="68" spans="1:18" s="4" customFormat="1" ht="10.199999999999999">
      <c r="A68" s="132" t="s">
        <v>126</v>
      </c>
      <c r="B68" s="148">
        <f>B46+B47+B48+B49+B50+B51+B52+B53+B54+B55</f>
        <v>900.38000000000011</v>
      </c>
      <c r="C68" s="147">
        <f t="shared" si="3"/>
        <v>0.14714163768171362</v>
      </c>
      <c r="D68" s="148">
        <f>D46+D47+D48+D49+D50+D51+D52+D53+D54+D55</f>
        <v>784.89</v>
      </c>
      <c r="E68" s="147">
        <f t="shared" si="3"/>
        <v>-5.1309014431793476E-2</v>
      </c>
      <c r="F68" s="148">
        <f>F46+F47+F48+F49+F50+F51+F52+F53+F54+F55</f>
        <v>827.34</v>
      </c>
      <c r="G68" s="126"/>
      <c r="H68" s="131"/>
      <c r="I68" s="126"/>
      <c r="J68" s="138"/>
      <c r="K68" s="8"/>
      <c r="L68" s="8"/>
      <c r="M68" s="8"/>
      <c r="N68" s="8"/>
      <c r="O68" s="8"/>
      <c r="P68" s="8"/>
      <c r="Q68" s="8"/>
      <c r="R68" s="8"/>
    </row>
    <row r="69" spans="1:18" s="4" customFormat="1" ht="10.199999999999999">
      <c r="A69" s="132" t="s">
        <v>127</v>
      </c>
      <c r="B69" s="148">
        <f>B56+B57+B58+B59+B60+B61</f>
        <v>727.18</v>
      </c>
      <c r="C69" s="147">
        <f t="shared" si="3"/>
        <v>-8.2422712933754139E-2</v>
      </c>
      <c r="D69" s="148">
        <f>D56+D57+D58+D59+D60+D61</f>
        <v>792.50000000000011</v>
      </c>
      <c r="E69" s="147">
        <f t="shared" si="3"/>
        <v>-9.9789856307150315E-2</v>
      </c>
      <c r="F69" s="148">
        <f>F56+F57+F58+F59+F60+F61</f>
        <v>880.34999999999991</v>
      </c>
      <c r="G69" s="126"/>
      <c r="H69" s="131"/>
      <c r="I69" s="126"/>
      <c r="J69" s="138"/>
      <c r="K69" s="8"/>
      <c r="L69" s="8"/>
      <c r="M69" s="8"/>
      <c r="N69" s="8"/>
      <c r="O69" s="8"/>
      <c r="P69" s="8"/>
      <c r="Q69" s="8"/>
      <c r="R69" s="8"/>
    </row>
    <row r="70" spans="1:18" s="11" customFormat="1" ht="10.199999999999999">
      <c r="A70" s="132" t="s">
        <v>128</v>
      </c>
      <c r="B70" s="148">
        <f>B62+B63+B64+B65</f>
        <v>56.15</v>
      </c>
      <c r="C70" s="147">
        <f t="shared" si="3"/>
        <v>0.27324263038548735</v>
      </c>
      <c r="D70" s="148">
        <f>D62+D63+D64+D65</f>
        <v>44.1</v>
      </c>
      <c r="E70" s="147">
        <f t="shared" si="3"/>
        <v>0.85606060606060619</v>
      </c>
      <c r="F70" s="148">
        <f>F62+F63+F64+F65</f>
        <v>23.759999999999998</v>
      </c>
      <c r="G70" s="126"/>
      <c r="H70" s="131"/>
      <c r="I70" s="126"/>
      <c r="J70" s="138"/>
      <c r="K70" s="16"/>
      <c r="L70" s="16"/>
      <c r="M70" s="16"/>
      <c r="N70" s="16"/>
      <c r="O70" s="16"/>
      <c r="P70" s="16"/>
      <c r="Q70" s="16"/>
      <c r="R70" s="16"/>
    </row>
    <row r="71" spans="1:18" s="117" customFormat="1" ht="10.199999999999999" customHeight="1">
      <c r="A71" s="122" t="s">
        <v>132</v>
      </c>
      <c r="B71" s="151">
        <f>SUM(B66:B70)</f>
        <v>6368.4</v>
      </c>
      <c r="C71" s="287">
        <f t="shared" ref="C71:E71" si="4">IF((+B71/D71)&lt;0,"n.m.",IF(B71&lt;0,(+B71/D71-1)*-1,(+B71/D71-1)))</f>
        <v>1.2070020421298455E-2</v>
      </c>
      <c r="D71" s="151">
        <f>SUM(D66:D70)</f>
        <v>6292.4500000000007</v>
      </c>
      <c r="E71" s="287">
        <f t="shared" si="4"/>
        <v>4.5064780414242556E-2</v>
      </c>
      <c r="F71" s="151">
        <f>SUM(F66:F70)</f>
        <v>6021.1100000000006</v>
      </c>
      <c r="G71" s="115">
        <f>(F71-H71)/H71</f>
        <v>-3.4640710450412386E-2</v>
      </c>
      <c r="H71" s="151">
        <v>6237.1699999999992</v>
      </c>
      <c r="I71" s="115">
        <f>(H71-J71)/J71</f>
        <v>-2.5064399954982476E-2</v>
      </c>
      <c r="J71" s="151">
        <v>6397.5199999999986</v>
      </c>
    </row>
    <row r="72" spans="1:18" ht="10.199999999999999" customHeight="1">
      <c r="A72" s="124"/>
      <c r="B72" s="132"/>
      <c r="C72" s="126"/>
      <c r="D72" s="132"/>
      <c r="E72" s="120"/>
      <c r="F72" s="132"/>
      <c r="G72" s="120"/>
      <c r="H72" s="132"/>
      <c r="I72" s="116"/>
      <c r="J72" s="132"/>
    </row>
    <row r="73" spans="1:18" ht="10.199999999999999" customHeight="1">
      <c r="A73" s="152" t="s">
        <v>5</v>
      </c>
      <c r="B73" s="153"/>
      <c r="C73" s="126"/>
      <c r="D73" s="153"/>
      <c r="E73" s="120"/>
      <c r="F73" s="153"/>
      <c r="G73" s="120"/>
      <c r="H73" s="153"/>
      <c r="I73" s="120"/>
      <c r="J73" s="153"/>
    </row>
    <row r="74" spans="1:18" s="4" customFormat="1" ht="10.199999999999999">
      <c r="A74" s="124" t="s">
        <v>104</v>
      </c>
      <c r="B74" s="146">
        <v>3627.01</v>
      </c>
      <c r="C74" s="147">
        <f t="shared" ref="C74:E100" si="5">IF((+B74/D74)&lt;0,"n.m.",IF(B74&lt;0,(+B74/D74-1)*-1,(+B74/D74-1)))</f>
        <v>-2.9767621024586077E-2</v>
      </c>
      <c r="D74" s="146">
        <v>3738.29</v>
      </c>
      <c r="E74" s="147">
        <f t="shared" si="5"/>
        <v>-2.9746424770951796E-2</v>
      </c>
      <c r="F74" s="146">
        <v>3852.9</v>
      </c>
      <c r="G74" s="126"/>
      <c r="H74" s="127"/>
      <c r="I74" s="126"/>
      <c r="J74" s="128"/>
      <c r="K74" s="8"/>
      <c r="L74" s="8"/>
      <c r="M74" s="8"/>
      <c r="N74" s="8"/>
      <c r="O74" s="8"/>
      <c r="P74" s="8"/>
      <c r="Q74" s="8"/>
      <c r="R74" s="8"/>
    </row>
    <row r="75" spans="1:18" s="4" customFormat="1" ht="10.199999999999999">
      <c r="A75" s="124" t="s">
        <v>105</v>
      </c>
      <c r="B75" s="146">
        <v>21.23</v>
      </c>
      <c r="C75" s="147">
        <f t="shared" si="5"/>
        <v>4.2162162162162158</v>
      </c>
      <c r="D75" s="146">
        <v>4.07</v>
      </c>
      <c r="E75" s="147">
        <f t="shared" si="5"/>
        <v>-0.35804416403785488</v>
      </c>
      <c r="F75" s="146">
        <v>6.34</v>
      </c>
      <c r="G75" s="126"/>
      <c r="H75" s="127"/>
      <c r="I75" s="126"/>
      <c r="J75" s="128"/>
      <c r="K75" s="8"/>
      <c r="L75" s="8"/>
      <c r="M75" s="8"/>
      <c r="N75" s="8"/>
      <c r="O75" s="8"/>
      <c r="P75" s="8"/>
      <c r="Q75" s="8"/>
      <c r="R75" s="8"/>
    </row>
    <row r="76" spans="1:18" s="4" customFormat="1" ht="10.199999999999999">
      <c r="A76" s="124" t="s">
        <v>106</v>
      </c>
      <c r="B76" s="146">
        <v>801.18</v>
      </c>
      <c r="C76" s="147">
        <f t="shared" si="5"/>
        <v>2.3545193229000283E-2</v>
      </c>
      <c r="D76" s="146">
        <v>782.75</v>
      </c>
      <c r="E76" s="147">
        <f t="shared" si="5"/>
        <v>0.47513333207696506</v>
      </c>
      <c r="F76" s="146">
        <v>530.63</v>
      </c>
      <c r="G76" s="126"/>
      <c r="H76" s="127"/>
      <c r="I76" s="126"/>
      <c r="J76" s="128"/>
      <c r="K76" s="8"/>
      <c r="L76" s="8"/>
      <c r="M76" s="8"/>
      <c r="N76" s="8"/>
      <c r="O76" s="8"/>
      <c r="P76" s="8"/>
      <c r="Q76" s="8"/>
      <c r="R76" s="8"/>
    </row>
    <row r="77" spans="1:18" s="4" customFormat="1" ht="10.199999999999999">
      <c r="A77" s="124" t="s">
        <v>107</v>
      </c>
      <c r="B77" s="146">
        <v>0.1</v>
      </c>
      <c r="C77" s="147"/>
      <c r="D77" s="146">
        <v>0</v>
      </c>
      <c r="E77" s="147"/>
      <c r="F77" s="146">
        <v>0</v>
      </c>
      <c r="G77" s="126"/>
      <c r="H77" s="127"/>
      <c r="I77" s="126"/>
      <c r="J77" s="128"/>
      <c r="K77" s="8"/>
      <c r="L77" s="8"/>
      <c r="M77" s="8"/>
      <c r="N77" s="8"/>
      <c r="O77" s="8"/>
      <c r="P77" s="8"/>
      <c r="Q77" s="8"/>
      <c r="R77" s="8"/>
    </row>
    <row r="78" spans="1:18" s="11" customFormat="1" ht="10.199999999999999">
      <c r="A78" s="124" t="s">
        <v>108</v>
      </c>
      <c r="B78" s="146">
        <v>0</v>
      </c>
      <c r="C78" s="147">
        <f t="shared" si="5"/>
        <v>-1</v>
      </c>
      <c r="D78" s="146">
        <v>0.79</v>
      </c>
      <c r="E78" s="147"/>
      <c r="F78" s="146">
        <v>0</v>
      </c>
      <c r="G78" s="126"/>
      <c r="H78" s="127"/>
      <c r="I78" s="126"/>
      <c r="J78" s="128"/>
      <c r="K78" s="16"/>
      <c r="L78" s="16"/>
      <c r="M78" s="16"/>
      <c r="N78" s="16"/>
      <c r="O78" s="16"/>
      <c r="P78" s="16"/>
      <c r="Q78" s="16"/>
      <c r="R78" s="16"/>
    </row>
    <row r="79" spans="1:18" s="11" customFormat="1" ht="10.199999999999999">
      <c r="A79" s="124" t="s">
        <v>109</v>
      </c>
      <c r="B79" s="146">
        <v>6.82</v>
      </c>
      <c r="C79" s="147">
        <f t="shared" si="5"/>
        <v>-0.81750066898581752</v>
      </c>
      <c r="D79" s="146">
        <v>37.369999999999997</v>
      </c>
      <c r="E79" s="147">
        <f t="shared" si="5"/>
        <v>-0.64184397163120566</v>
      </c>
      <c r="F79" s="146">
        <v>104.34</v>
      </c>
      <c r="G79" s="126"/>
      <c r="H79" s="127"/>
      <c r="I79" s="126"/>
      <c r="J79" s="128"/>
      <c r="K79" s="16"/>
      <c r="L79" s="16"/>
      <c r="M79" s="16"/>
      <c r="N79" s="16"/>
      <c r="O79" s="16"/>
      <c r="P79" s="16"/>
      <c r="Q79" s="16"/>
      <c r="R79" s="16"/>
    </row>
    <row r="80" spans="1:18" s="11" customFormat="1" ht="10.199999999999999">
      <c r="A80" s="124" t="s">
        <v>110</v>
      </c>
      <c r="B80" s="146">
        <v>0</v>
      </c>
      <c r="C80" s="147"/>
      <c r="D80" s="146">
        <v>0</v>
      </c>
      <c r="E80" s="147"/>
      <c r="F80" s="146">
        <v>0</v>
      </c>
      <c r="G80" s="126"/>
      <c r="H80" s="127"/>
      <c r="I80" s="126"/>
      <c r="J80" s="128"/>
      <c r="K80" s="16"/>
      <c r="L80" s="16"/>
      <c r="M80" s="16"/>
      <c r="N80" s="16"/>
      <c r="O80" s="16"/>
      <c r="P80" s="16"/>
      <c r="Q80" s="16"/>
      <c r="R80" s="16"/>
    </row>
    <row r="81" spans="1:18" s="11" customFormat="1" ht="10.199999999999999">
      <c r="A81" s="124" t="s">
        <v>111</v>
      </c>
      <c r="B81" s="146">
        <v>3.07</v>
      </c>
      <c r="C81" s="147">
        <f t="shared" si="5"/>
        <v>0.83832335329341312</v>
      </c>
      <c r="D81" s="146">
        <v>1.67</v>
      </c>
      <c r="E81" s="147">
        <f t="shared" si="5"/>
        <v>8.8235294117647047</v>
      </c>
      <c r="F81" s="146">
        <v>0.17</v>
      </c>
      <c r="G81" s="126"/>
      <c r="H81" s="127"/>
      <c r="I81" s="126"/>
      <c r="J81" s="128"/>
      <c r="K81" s="16"/>
      <c r="L81" s="16"/>
      <c r="M81" s="16"/>
      <c r="N81" s="16"/>
      <c r="O81" s="16"/>
      <c r="P81" s="16"/>
      <c r="Q81" s="16"/>
      <c r="R81" s="16"/>
    </row>
    <row r="82" spans="1:18" s="11" customFormat="1" ht="10.199999999999999">
      <c r="A82" s="124" t="s">
        <v>112</v>
      </c>
      <c r="B82" s="146">
        <v>0</v>
      </c>
      <c r="C82" s="147"/>
      <c r="D82" s="146">
        <v>0</v>
      </c>
      <c r="E82" s="147"/>
      <c r="F82" s="146">
        <v>0</v>
      </c>
      <c r="G82" s="126"/>
      <c r="H82" s="127"/>
      <c r="I82" s="126"/>
      <c r="J82" s="128"/>
      <c r="K82" s="16"/>
      <c r="L82" s="16"/>
      <c r="M82" s="16"/>
      <c r="N82" s="16"/>
      <c r="O82" s="16"/>
      <c r="P82" s="16"/>
      <c r="Q82" s="16"/>
      <c r="R82" s="16"/>
    </row>
    <row r="83" spans="1:18" s="11" customFormat="1" ht="10.199999999999999">
      <c r="A83" s="124" t="s">
        <v>113</v>
      </c>
      <c r="B83" s="146">
        <v>0</v>
      </c>
      <c r="C83" s="147"/>
      <c r="D83" s="146">
        <v>0</v>
      </c>
      <c r="E83" s="147"/>
      <c r="F83" s="146">
        <v>0</v>
      </c>
      <c r="G83" s="126"/>
      <c r="H83" s="127"/>
      <c r="I83" s="126"/>
      <c r="J83" s="128"/>
      <c r="K83" s="16"/>
      <c r="L83" s="16"/>
      <c r="M83" s="16"/>
      <c r="N83" s="16"/>
      <c r="O83" s="16"/>
      <c r="P83" s="16"/>
      <c r="Q83" s="16"/>
      <c r="R83" s="16"/>
    </row>
    <row r="84" spans="1:18" s="11" customFormat="1" ht="10.199999999999999">
      <c r="A84" s="124" t="s">
        <v>114</v>
      </c>
      <c r="B84" s="146">
        <v>0</v>
      </c>
      <c r="C84" s="147"/>
      <c r="D84" s="146">
        <v>0</v>
      </c>
      <c r="E84" s="147"/>
      <c r="F84" s="146">
        <v>0</v>
      </c>
      <c r="G84" s="126"/>
      <c r="H84" s="127"/>
      <c r="I84" s="126"/>
      <c r="J84" s="128"/>
      <c r="K84" s="16"/>
      <c r="L84" s="16"/>
      <c r="M84" s="16"/>
      <c r="N84" s="16"/>
      <c r="O84" s="16"/>
      <c r="P84" s="16"/>
      <c r="Q84" s="16"/>
      <c r="R84" s="16"/>
    </row>
    <row r="85" spans="1:18" s="11" customFormat="1" ht="10.199999999999999">
      <c r="A85" s="124" t="s">
        <v>115</v>
      </c>
      <c r="B85" s="146">
        <v>0</v>
      </c>
      <c r="C85" s="147"/>
      <c r="D85" s="146">
        <v>0</v>
      </c>
      <c r="E85" s="147"/>
      <c r="F85" s="146">
        <v>0</v>
      </c>
      <c r="G85" s="126"/>
      <c r="H85" s="127"/>
      <c r="I85" s="126"/>
      <c r="J85" s="128"/>
      <c r="K85" s="16"/>
      <c r="L85" s="16"/>
      <c r="M85" s="16"/>
      <c r="N85" s="16"/>
      <c r="O85" s="16"/>
      <c r="P85" s="16"/>
      <c r="Q85" s="16"/>
      <c r="R85" s="16"/>
    </row>
    <row r="86" spans="1:18" s="11" customFormat="1" ht="10.199999999999999">
      <c r="A86" s="124" t="s">
        <v>116</v>
      </c>
      <c r="B86" s="146">
        <v>14.78</v>
      </c>
      <c r="C86" s="147">
        <f t="shared" si="5"/>
        <v>0.54764397905759155</v>
      </c>
      <c r="D86" s="146">
        <v>9.5500000000000007</v>
      </c>
      <c r="E86" s="147">
        <f t="shared" si="5"/>
        <v>-8.7870105062082149E-2</v>
      </c>
      <c r="F86" s="146">
        <v>10.47</v>
      </c>
      <c r="G86" s="126"/>
      <c r="H86" s="127"/>
      <c r="I86" s="126"/>
      <c r="J86" s="128"/>
      <c r="K86" s="16"/>
      <c r="L86" s="16"/>
      <c r="M86" s="16"/>
      <c r="N86" s="16"/>
      <c r="O86" s="16"/>
      <c r="P86" s="16"/>
      <c r="Q86" s="16"/>
      <c r="R86" s="16"/>
    </row>
    <row r="87" spans="1:18" s="11" customFormat="1" ht="10.199999999999999">
      <c r="A87" s="124" t="s">
        <v>117</v>
      </c>
      <c r="B87" s="148">
        <v>315.81</v>
      </c>
      <c r="C87" s="147">
        <f t="shared" si="5"/>
        <v>-4.0412020297165063E-2</v>
      </c>
      <c r="D87" s="148">
        <v>329.11</v>
      </c>
      <c r="E87" s="147">
        <f t="shared" si="5"/>
        <v>0.14409372175484947</v>
      </c>
      <c r="F87" s="148">
        <v>287.66000000000003</v>
      </c>
      <c r="G87" s="126"/>
      <c r="H87" s="131"/>
      <c r="I87" s="126"/>
      <c r="J87" s="132"/>
      <c r="K87" s="16"/>
      <c r="L87" s="16"/>
      <c r="M87" s="16"/>
      <c r="N87" s="16"/>
      <c r="O87" s="16"/>
      <c r="P87" s="16"/>
      <c r="Q87" s="16"/>
      <c r="R87" s="16"/>
    </row>
    <row r="88" spans="1:18" s="11" customFormat="1" ht="10.199999999999999">
      <c r="A88" s="124" t="s">
        <v>118</v>
      </c>
      <c r="B88" s="146">
        <v>255.68</v>
      </c>
      <c r="C88" s="147">
        <f t="shared" si="5"/>
        <v>-0.16689475399152809</v>
      </c>
      <c r="D88" s="146">
        <v>306.89999999999998</v>
      </c>
      <c r="E88" s="147">
        <f t="shared" si="5"/>
        <v>0.14195348837209298</v>
      </c>
      <c r="F88" s="146">
        <v>268.75</v>
      </c>
      <c r="G88" s="126"/>
      <c r="H88" s="127"/>
      <c r="I88" s="126"/>
      <c r="J88" s="128"/>
      <c r="K88" s="16"/>
      <c r="L88" s="16"/>
      <c r="M88" s="16"/>
      <c r="N88" s="16"/>
      <c r="O88" s="16"/>
      <c r="P88" s="16"/>
      <c r="Q88" s="16"/>
      <c r="R88" s="16"/>
    </row>
    <row r="89" spans="1:18" s="4" customFormat="1" ht="10.199999999999999">
      <c r="A89" s="124" t="s">
        <v>119</v>
      </c>
      <c r="B89" s="146">
        <v>0</v>
      </c>
      <c r="C89" s="147"/>
      <c r="D89" s="146">
        <v>0</v>
      </c>
      <c r="E89" s="147">
        <f t="shared" si="5"/>
        <v>-1</v>
      </c>
      <c r="F89" s="146">
        <v>3.11</v>
      </c>
      <c r="G89" s="126"/>
      <c r="H89" s="127"/>
      <c r="I89" s="126"/>
      <c r="J89" s="128"/>
      <c r="K89" s="8"/>
      <c r="L89" s="8"/>
      <c r="M89" s="8"/>
      <c r="N89" s="8"/>
      <c r="O89" s="8"/>
      <c r="P89" s="8"/>
      <c r="Q89" s="8"/>
      <c r="R89" s="8"/>
    </row>
    <row r="90" spans="1:18" s="11" customFormat="1" ht="10.199999999999999">
      <c r="A90" s="124" t="s">
        <v>120</v>
      </c>
      <c r="B90" s="146">
        <v>303.27</v>
      </c>
      <c r="C90" s="147">
        <f t="shared" si="5"/>
        <v>-0.30004385256306687</v>
      </c>
      <c r="D90" s="146">
        <v>433.27</v>
      </c>
      <c r="E90" s="147">
        <f t="shared" si="5"/>
        <v>0.53898341206976164</v>
      </c>
      <c r="F90" s="146">
        <v>281.52999999999997</v>
      </c>
      <c r="G90" s="126"/>
      <c r="H90" s="127"/>
      <c r="I90" s="126"/>
      <c r="J90" s="128"/>
      <c r="K90" s="16"/>
      <c r="L90" s="16"/>
      <c r="M90" s="16"/>
      <c r="N90" s="16"/>
      <c r="O90" s="16"/>
      <c r="P90" s="16"/>
      <c r="Q90" s="16"/>
      <c r="R90" s="16"/>
    </row>
    <row r="91" spans="1:18" s="11" customFormat="1" ht="10.199999999999999">
      <c r="A91" s="124" t="s">
        <v>121</v>
      </c>
      <c r="B91" s="146">
        <v>10.31</v>
      </c>
      <c r="C91" s="147">
        <f t="shared" si="5"/>
        <v>-0.25343953656770457</v>
      </c>
      <c r="D91" s="146">
        <v>13.81</v>
      </c>
      <c r="E91" s="147">
        <f t="shared" si="5"/>
        <v>-0.62746155921230107</v>
      </c>
      <c r="F91" s="146">
        <v>37.07</v>
      </c>
      <c r="G91" s="126"/>
      <c r="H91" s="127"/>
      <c r="I91" s="126"/>
      <c r="J91" s="128"/>
      <c r="K91" s="16"/>
      <c r="L91" s="16"/>
      <c r="M91" s="16"/>
      <c r="N91" s="16"/>
      <c r="O91" s="16"/>
      <c r="P91" s="16"/>
      <c r="Q91" s="16"/>
      <c r="R91" s="16"/>
    </row>
    <row r="92" spans="1:18" s="11" customFormat="1" ht="10.199999999999999">
      <c r="A92" s="124" t="s">
        <v>122</v>
      </c>
      <c r="B92" s="146">
        <v>5.98</v>
      </c>
      <c r="C92" s="147">
        <f t="shared" si="5"/>
        <v>1.7305936073059365</v>
      </c>
      <c r="D92" s="146">
        <v>2.19</v>
      </c>
      <c r="E92" s="147">
        <f t="shared" si="5"/>
        <v>-0.81795511221945139</v>
      </c>
      <c r="F92" s="146">
        <v>12.03</v>
      </c>
      <c r="G92" s="126"/>
      <c r="H92" s="127"/>
      <c r="I92" s="126"/>
      <c r="J92" s="128"/>
      <c r="K92" s="16"/>
      <c r="L92" s="16"/>
      <c r="M92" s="16"/>
      <c r="N92" s="16"/>
      <c r="O92" s="16"/>
      <c r="P92" s="16"/>
      <c r="Q92" s="16"/>
      <c r="R92" s="16"/>
    </row>
    <row r="93" spans="1:18" s="11" customFormat="1" ht="10.199999999999999">
      <c r="A93" s="124" t="s">
        <v>123</v>
      </c>
      <c r="B93" s="146">
        <v>2.5099999999999998</v>
      </c>
      <c r="C93" s="147">
        <f t="shared" si="5"/>
        <v>-0.88898717381689518</v>
      </c>
      <c r="D93" s="146">
        <v>22.61</v>
      </c>
      <c r="E93" s="147">
        <f t="shared" si="5"/>
        <v>-0.59588918677390534</v>
      </c>
      <c r="F93" s="146">
        <v>55.95</v>
      </c>
      <c r="G93" s="133"/>
      <c r="H93" s="127"/>
      <c r="I93" s="133"/>
      <c r="J93" s="128"/>
      <c r="K93" s="16"/>
      <c r="L93" s="16"/>
      <c r="M93" s="16"/>
      <c r="N93" s="16"/>
      <c r="O93" s="16"/>
      <c r="P93" s="16"/>
      <c r="Q93" s="16"/>
      <c r="R93" s="16"/>
    </row>
    <row r="94" spans="1:18" s="11" customFormat="1" ht="10.199999999999999">
      <c r="A94" s="124" t="s">
        <v>124</v>
      </c>
      <c r="B94" s="149">
        <v>29.7</v>
      </c>
      <c r="C94" s="147"/>
      <c r="D94" s="149">
        <v>0</v>
      </c>
      <c r="E94" s="147"/>
      <c r="F94" s="149">
        <v>0</v>
      </c>
      <c r="G94" s="126"/>
      <c r="H94" s="135"/>
      <c r="I94" s="126"/>
      <c r="J94" s="134"/>
      <c r="K94" s="16"/>
      <c r="L94" s="16"/>
      <c r="M94" s="16"/>
      <c r="N94" s="16"/>
      <c r="O94" s="16"/>
      <c r="P94" s="16"/>
      <c r="Q94" s="16"/>
      <c r="R94" s="16"/>
    </row>
    <row r="95" spans="1:18" s="11" customFormat="1" ht="10.199999999999999">
      <c r="A95" s="124" t="s">
        <v>125</v>
      </c>
      <c r="B95" s="146">
        <v>0</v>
      </c>
      <c r="C95" s="147"/>
      <c r="D95" s="149">
        <v>0</v>
      </c>
      <c r="E95" s="147">
        <f t="shared" si="5"/>
        <v>-1</v>
      </c>
      <c r="F95" s="149">
        <v>0.31</v>
      </c>
      <c r="G95" s="126"/>
      <c r="H95" s="135"/>
      <c r="I95" s="126"/>
      <c r="J95" s="134"/>
      <c r="K95" s="16"/>
      <c r="L95" s="16"/>
      <c r="M95" s="16"/>
      <c r="N95" s="16"/>
      <c r="O95" s="16"/>
      <c r="P95" s="16"/>
      <c r="Q95" s="16"/>
      <c r="R95" s="16"/>
    </row>
    <row r="96" spans="1:18" s="11" customFormat="1" ht="10.199999999999999">
      <c r="A96" s="132" t="s">
        <v>104</v>
      </c>
      <c r="B96" s="150">
        <f>B74</f>
        <v>3627.01</v>
      </c>
      <c r="C96" s="147">
        <f t="shared" si="5"/>
        <v>-2.9767621024586077E-2</v>
      </c>
      <c r="D96" s="150">
        <f>D74</f>
        <v>3738.29</v>
      </c>
      <c r="E96" s="147">
        <f t="shared" si="5"/>
        <v>-2.9746424770951796E-2</v>
      </c>
      <c r="F96" s="150">
        <f>F74</f>
        <v>3852.9</v>
      </c>
      <c r="G96" s="126"/>
      <c r="H96" s="137"/>
      <c r="I96" s="126"/>
      <c r="J96" s="134"/>
      <c r="K96" s="16"/>
      <c r="L96" s="16"/>
      <c r="M96" s="16"/>
      <c r="N96" s="16"/>
      <c r="O96" s="16"/>
      <c r="P96" s="16"/>
      <c r="Q96" s="16"/>
      <c r="R96" s="16"/>
    </row>
    <row r="97" spans="1:18" s="11" customFormat="1" ht="10.199999999999999">
      <c r="A97" s="132" t="s">
        <v>105</v>
      </c>
      <c r="B97" s="150">
        <f>B75</f>
        <v>21.23</v>
      </c>
      <c r="C97" s="147">
        <f t="shared" si="5"/>
        <v>4.2162162162162158</v>
      </c>
      <c r="D97" s="150">
        <f>D75</f>
        <v>4.07</v>
      </c>
      <c r="E97" s="147">
        <f t="shared" si="5"/>
        <v>-0.35804416403785488</v>
      </c>
      <c r="F97" s="150">
        <f>F75</f>
        <v>6.34</v>
      </c>
      <c r="G97" s="126"/>
      <c r="H97" s="137"/>
      <c r="I97" s="126"/>
      <c r="J97" s="134"/>
      <c r="K97" s="16"/>
      <c r="L97" s="16"/>
      <c r="M97" s="16"/>
      <c r="N97" s="16"/>
      <c r="O97" s="16"/>
      <c r="P97" s="16"/>
      <c r="Q97" s="16"/>
      <c r="R97" s="16"/>
    </row>
    <row r="98" spans="1:18" s="4" customFormat="1" ht="10.199999999999999">
      <c r="A98" s="132" t="s">
        <v>126</v>
      </c>
      <c r="B98" s="148">
        <f>B76+B77+B78+B79+B80+B81+B82+B83+B84+B85</f>
        <v>811.17000000000007</v>
      </c>
      <c r="C98" s="147">
        <f t="shared" si="5"/>
        <v>-1.3870991271365485E-2</v>
      </c>
      <c r="D98" s="148">
        <f>D76+D77+D78+D79+D80+D81+D82+D83+D84+D85</f>
        <v>822.57999999999993</v>
      </c>
      <c r="E98" s="147">
        <f t="shared" si="5"/>
        <v>0.2951160374090751</v>
      </c>
      <c r="F98" s="148">
        <f>F76+F77+F78+F79+F80+F81+F82+F83+F84+F85</f>
        <v>635.14</v>
      </c>
      <c r="G98" s="126"/>
      <c r="H98" s="131"/>
      <c r="I98" s="126"/>
      <c r="J98" s="138"/>
      <c r="K98" s="8"/>
      <c r="L98" s="8"/>
      <c r="M98" s="8"/>
      <c r="N98" s="8"/>
      <c r="O98" s="8"/>
      <c r="P98" s="8"/>
      <c r="Q98" s="8"/>
      <c r="R98" s="8"/>
    </row>
    <row r="99" spans="1:18" s="4" customFormat="1" ht="10.199999999999999">
      <c r="A99" s="132" t="s">
        <v>127</v>
      </c>
      <c r="B99" s="148">
        <f>B86+B87+B88+B89+B90+B91</f>
        <v>899.84999999999991</v>
      </c>
      <c r="C99" s="147">
        <f t="shared" si="5"/>
        <v>-0.17644420852247766</v>
      </c>
      <c r="D99" s="307">
        <f>D86+D87+D88+D89+D90+D91</f>
        <v>1092.6399999999999</v>
      </c>
      <c r="E99" s="147">
        <f t="shared" si="5"/>
        <v>0.22963346425235454</v>
      </c>
      <c r="F99" s="307">
        <f>F86+F87+F88+F89+F90+F91</f>
        <v>888.59000000000015</v>
      </c>
      <c r="G99" s="126"/>
      <c r="H99" s="131"/>
      <c r="I99" s="126"/>
      <c r="J99" s="138"/>
      <c r="K99" s="8"/>
      <c r="L99" s="8"/>
      <c r="M99" s="8"/>
      <c r="N99" s="8"/>
      <c r="O99" s="8"/>
      <c r="P99" s="8"/>
      <c r="Q99" s="8"/>
      <c r="R99" s="8"/>
    </row>
    <row r="100" spans="1:18" s="11" customFormat="1" ht="10.199999999999999">
      <c r="A100" s="132" t="s">
        <v>128</v>
      </c>
      <c r="B100" s="148">
        <f>B92+B93+B94+B95</f>
        <v>38.19</v>
      </c>
      <c r="C100" s="309">
        <f t="shared" si="5"/>
        <v>0.53991935483870956</v>
      </c>
      <c r="D100" s="308">
        <f>D92+D93+D94+D95</f>
        <v>24.8</v>
      </c>
      <c r="E100" s="309">
        <f t="shared" si="5"/>
        <v>-0.63684287597012745</v>
      </c>
      <c r="F100" s="308">
        <f>F92+F93+F94+F95</f>
        <v>68.290000000000006</v>
      </c>
      <c r="G100" s="126"/>
      <c r="H100" s="131"/>
      <c r="I100" s="126"/>
      <c r="J100" s="138"/>
      <c r="K100" s="16"/>
      <c r="L100" s="16"/>
      <c r="M100" s="16"/>
      <c r="N100" s="16"/>
      <c r="O100" s="16"/>
      <c r="P100" s="16"/>
      <c r="Q100" s="16"/>
      <c r="R100" s="16"/>
    </row>
    <row r="101" spans="1:18" s="117" customFormat="1" ht="10.199999999999999" customHeight="1">
      <c r="A101" s="113" t="s">
        <v>133</v>
      </c>
      <c r="B101" s="114">
        <f>SUM(B96:B100)</f>
        <v>5397.45</v>
      </c>
      <c r="C101" s="310">
        <f t="shared" ref="C101:E101" si="6">IF((+B101/D101)&lt;0,"n.m.",IF(B101&lt;0,(+B101/D101-1)*-1,(+B101/D101-1)))</f>
        <v>-5.014272188765978E-2</v>
      </c>
      <c r="D101" s="114">
        <f>SUM(D96:D100)</f>
        <v>5682.38</v>
      </c>
      <c r="E101" s="310">
        <f t="shared" si="6"/>
        <v>4.2397537450057365E-2</v>
      </c>
      <c r="F101" s="114">
        <f>SUM(F96:F100)</f>
        <v>5451.26</v>
      </c>
      <c r="G101" s="115">
        <f>(F101-H101)/H101</f>
        <v>0.1294390161026992</v>
      </c>
      <c r="H101" s="114">
        <v>4826.5200000000004</v>
      </c>
      <c r="I101" s="115">
        <f>(H101-J101)/J101</f>
        <v>-1.7406280919051813E-2</v>
      </c>
      <c r="J101" s="114">
        <v>4912.0200000000013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Width="0" orientation="landscape" r:id="rId1"/>
  <headerFooter alignWithMargins="0">
    <oddHeader>&amp;A</oddHeader>
  </headerFooter>
  <rowBreaks count="2" manualBreakCount="2">
    <brk id="42" max="14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view="pageBreakPreview" zoomScale="110" zoomScaleNormal="100" zoomScaleSheetLayoutView="110" workbookViewId="0">
      <pane xSplit="1" ySplit="1" topLeftCell="B2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baseColWidth="10" defaultColWidth="20.6640625" defaultRowHeight="12" customHeight="1" outlineLevelRow="1"/>
  <cols>
    <col min="1" max="1" width="20.6640625" style="204" customWidth="1"/>
    <col min="2" max="7" width="10.88671875" style="112" customWidth="1"/>
    <col min="8" max="10" width="10.88671875" style="156" customWidth="1"/>
    <col min="11" max="16384" width="20.6640625" style="204"/>
  </cols>
  <sheetData>
    <row r="1" spans="1:19" s="154" customFormat="1" ht="24.75" customHeight="1">
      <c r="A1" s="203" t="s">
        <v>141</v>
      </c>
      <c r="B1" s="2">
        <v>2015</v>
      </c>
      <c r="C1" s="2" t="s">
        <v>149</v>
      </c>
      <c r="D1" s="2">
        <v>2014</v>
      </c>
      <c r="E1" s="2" t="s">
        <v>1</v>
      </c>
      <c r="F1" s="2">
        <v>2013</v>
      </c>
      <c r="G1" s="2" t="s">
        <v>2</v>
      </c>
      <c r="H1" s="2">
        <v>2012</v>
      </c>
      <c r="I1" s="2" t="s">
        <v>3</v>
      </c>
      <c r="J1" s="2">
        <v>2011</v>
      </c>
    </row>
    <row r="2" spans="1:19" ht="3" hidden="1" customHeight="1" outlineLevel="1"/>
    <row r="3" spans="1:19" s="209" customFormat="1" ht="10.199999999999999" customHeight="1" collapsed="1">
      <c r="A3" s="205" t="s">
        <v>4</v>
      </c>
      <c r="B3" s="206">
        <f>B71</f>
        <v>4535.13</v>
      </c>
      <c r="C3" s="289">
        <f t="shared" ref="C3:E7" si="0">IF((+B3/D3)&lt;0,"n.m.",IF(B3&lt;0,(+B3/D3-1)*-1,(+B3/D3-1)))</f>
        <v>8.7352546274096277E-2</v>
      </c>
      <c r="D3" s="206">
        <f>D71</f>
        <v>4170.7999999999993</v>
      </c>
      <c r="E3" s="289">
        <f t="shared" si="0"/>
        <v>-9.1993660414163347E-2</v>
      </c>
      <c r="F3" s="206">
        <f>F71</f>
        <v>4593.3600000000006</v>
      </c>
      <c r="G3" s="208">
        <f>(F3-H3)/H3</f>
        <v>-3.414400282605845E-2</v>
      </c>
      <c r="H3" s="206">
        <v>4755.74</v>
      </c>
      <c r="I3" s="208">
        <v>-2.5776543202289393E-2</v>
      </c>
      <c r="J3" s="206">
        <v>4881.57</v>
      </c>
    </row>
    <row r="4" spans="1:19" s="209" customFormat="1" ht="10.199999999999999" customHeight="1">
      <c r="A4" s="205" t="s">
        <v>5</v>
      </c>
      <c r="B4" s="206">
        <f>B101</f>
        <v>3477.4500000000007</v>
      </c>
      <c r="C4" s="289">
        <f t="shared" si="0"/>
        <v>-0.16050464595841418</v>
      </c>
      <c r="D4" s="206">
        <f>D101</f>
        <v>4142.3099999999995</v>
      </c>
      <c r="E4" s="289">
        <f t="shared" si="0"/>
        <v>8.8511830307871575E-2</v>
      </c>
      <c r="F4" s="206">
        <f>F101</f>
        <v>3805.48</v>
      </c>
      <c r="G4" s="208">
        <f>(F4-H4)/H4</f>
        <v>-0.12034802548241839</v>
      </c>
      <c r="H4" s="206">
        <v>4326.12</v>
      </c>
      <c r="I4" s="208">
        <v>-6.8972864088012842E-2</v>
      </c>
      <c r="J4" s="206">
        <v>4646.6100000000015</v>
      </c>
    </row>
    <row r="5" spans="1:19" s="209" customFormat="1" ht="10.199999999999999" customHeight="1">
      <c r="A5" s="205" t="s">
        <v>6</v>
      </c>
      <c r="B5" s="206">
        <v>4412.3500000000004</v>
      </c>
      <c r="C5" s="289">
        <f t="shared" si="0"/>
        <v>0.10392565555397937</v>
      </c>
      <c r="D5" s="206">
        <v>3996.9630000000002</v>
      </c>
      <c r="E5" s="289">
        <f t="shared" si="0"/>
        <v>-9.6170844964842628E-2</v>
      </c>
      <c r="F5" s="206">
        <v>4422.2550000000001</v>
      </c>
      <c r="G5" s="208">
        <f>(F5-H5)/H5</f>
        <v>-7.7241608119471783E-2</v>
      </c>
      <c r="H5" s="206">
        <v>4792.43</v>
      </c>
      <c r="I5" s="208">
        <v>-1.7294233683360138E-2</v>
      </c>
      <c r="J5" s="206">
        <v>4876.7700000000004</v>
      </c>
    </row>
    <row r="6" spans="1:19" s="209" customFormat="1" ht="10.199999999999999" customHeight="1">
      <c r="A6" s="205" t="s">
        <v>135</v>
      </c>
      <c r="B6" s="206">
        <v>197.048</v>
      </c>
      <c r="C6" s="289">
        <f t="shared" si="0"/>
        <v>0.16855052008587057</v>
      </c>
      <c r="D6" s="206">
        <v>168.626</v>
      </c>
      <c r="E6" s="289">
        <f t="shared" si="0"/>
        <v>0.21985907953180828</v>
      </c>
      <c r="F6" s="206">
        <v>138.23400000000001</v>
      </c>
      <c r="G6" s="208">
        <f>(F6-H6)/H6</f>
        <v>-7.1538435705410103E-2</v>
      </c>
      <c r="H6" s="206">
        <v>148.88499999999999</v>
      </c>
      <c r="I6" s="208">
        <f>(H6/J6)-1</f>
        <v>6.2273022396312605E-2</v>
      </c>
      <c r="J6" s="206">
        <v>140.15700000000001</v>
      </c>
    </row>
    <row r="7" spans="1:19" s="209" customFormat="1" ht="10.199999999999999" customHeight="1">
      <c r="A7" s="205" t="s">
        <v>145</v>
      </c>
      <c r="B7" s="206">
        <v>197.048</v>
      </c>
      <c r="C7" s="289">
        <f t="shared" si="0"/>
        <v>0.16855052008587057</v>
      </c>
      <c r="D7" s="206">
        <v>168.626</v>
      </c>
      <c r="E7" s="289">
        <f t="shared" si="0"/>
        <v>0.21985907953180828</v>
      </c>
      <c r="F7" s="206">
        <v>138.23400000000001</v>
      </c>
      <c r="G7" s="208">
        <f>(F7-H7)/H7</f>
        <v>-7.1538435705410103E-2</v>
      </c>
      <c r="H7" s="206">
        <v>148.88499999999999</v>
      </c>
      <c r="I7" s="208">
        <f>(H7/J7)-1</f>
        <v>6.2273022396312605E-2</v>
      </c>
      <c r="J7" s="206">
        <v>140.15700000000001</v>
      </c>
    </row>
    <row r="8" spans="1:19" ht="10.199999999999999" customHeight="1">
      <c r="A8" s="210" t="s">
        <v>136</v>
      </c>
      <c r="B8" s="211">
        <f>B6/B5</f>
        <v>4.465828866703684E-2</v>
      </c>
      <c r="C8" s="208"/>
      <c r="D8" s="211">
        <f>D6/D5</f>
        <v>4.2188531642649678E-2</v>
      </c>
      <c r="E8" s="211"/>
      <c r="F8" s="211">
        <f>F6/F5</f>
        <v>3.1258713032152149E-2</v>
      </c>
      <c r="G8" s="211"/>
      <c r="H8" s="211">
        <f>H6/H5</f>
        <v>3.106670311303451E-2</v>
      </c>
      <c r="I8" s="211"/>
      <c r="J8" s="211">
        <f>J6/J5</f>
        <v>2.8739719117366617E-2</v>
      </c>
    </row>
    <row r="9" spans="1:19" ht="10.199999999999999" customHeight="1">
      <c r="A9" s="210" t="s">
        <v>137</v>
      </c>
      <c r="B9" s="212">
        <f>B3/Group!B2</f>
        <v>0.31736922103660242</v>
      </c>
      <c r="C9" s="212"/>
      <c r="D9" s="212">
        <f>D3/[1]Group!D188</f>
        <v>0.30728493995831446</v>
      </c>
      <c r="E9" s="212"/>
      <c r="F9" s="212">
        <f>F3/Group!F186</f>
        <v>0.33841717459646198</v>
      </c>
      <c r="G9" s="212"/>
      <c r="H9" s="212">
        <f>H3/Group!H2</f>
        <v>0.33866520444931841</v>
      </c>
      <c r="I9" s="212"/>
      <c r="J9" s="212">
        <f>J3/Group!J2</f>
        <v>0.34075255569477547</v>
      </c>
    </row>
    <row r="10" spans="1:19" ht="10.199999999999999" customHeight="1">
      <c r="A10" s="210" t="s">
        <v>138</v>
      </c>
      <c r="B10" s="212">
        <f>B4/Group!B3</f>
        <v>0.26475532525592754</v>
      </c>
      <c r="C10" s="212"/>
      <c r="D10" s="212">
        <f>D4/[1]Group!D219</f>
        <v>0.30752846392787347</v>
      </c>
      <c r="E10" s="212"/>
      <c r="F10" s="212">
        <f>F4/Group!F216</f>
        <v>0.28252193073629067</v>
      </c>
      <c r="G10" s="212"/>
      <c r="H10" s="212">
        <f>H4/Group!H3</f>
        <v>0.32767033309954208</v>
      </c>
      <c r="I10" s="212"/>
      <c r="J10" s="212">
        <f>J4/Group!J3</f>
        <v>0.34795641755279327</v>
      </c>
    </row>
    <row r="11" spans="1:19" ht="10.199999999999999" customHeight="1">
      <c r="A11" s="210"/>
      <c r="B11" s="213"/>
      <c r="C11" s="213"/>
      <c r="D11" s="213"/>
      <c r="E11" s="213"/>
      <c r="F11" s="213"/>
      <c r="G11" s="213"/>
      <c r="H11" s="213"/>
      <c r="I11" s="213"/>
      <c r="J11" s="213"/>
    </row>
    <row r="12" spans="1:19" s="209" customFormat="1" ht="10.199999999999999" customHeight="1">
      <c r="A12" s="214" t="s">
        <v>103</v>
      </c>
      <c r="B12" s="215"/>
      <c r="C12" s="215"/>
      <c r="D12" s="215"/>
      <c r="E12" s="215"/>
      <c r="F12" s="215"/>
      <c r="G12" s="215"/>
      <c r="H12" s="215"/>
      <c r="I12" s="215"/>
      <c r="J12" s="215"/>
    </row>
    <row r="13" spans="1:19" s="4" customFormat="1" ht="10.199999999999999">
      <c r="A13" s="216" t="s">
        <v>104</v>
      </c>
      <c r="B13" s="217">
        <v>581</v>
      </c>
      <c r="C13" s="236">
        <f>IF((+B13/D13)&lt;0,"n.m.",IF(B13&lt;0,(+B13/D13-1)*-1,(+B13/D13-1)))</f>
        <v>-0.11567732115677321</v>
      </c>
      <c r="D13" s="217">
        <v>657</v>
      </c>
      <c r="E13" s="236">
        <f>IF((+D13/F13)&lt;0,"n.m.",IF(D13&lt;0,(+D13/F13-1)*-1,(+D13/F13-1)))</f>
        <v>-0.61913043478260876</v>
      </c>
      <c r="F13" s="217">
        <v>1725</v>
      </c>
      <c r="G13" s="218"/>
      <c r="H13" s="219"/>
      <c r="I13" s="218"/>
      <c r="J13" s="220"/>
      <c r="K13" s="8"/>
      <c r="L13" s="8"/>
      <c r="M13" s="8"/>
      <c r="N13" s="8"/>
      <c r="O13" s="8"/>
      <c r="P13" s="8"/>
      <c r="Q13" s="8"/>
      <c r="R13" s="8"/>
      <c r="S13" s="8"/>
    </row>
    <row r="14" spans="1:19" s="4" customFormat="1" ht="10.199999999999999">
      <c r="A14" s="216" t="s">
        <v>105</v>
      </c>
      <c r="B14" s="217">
        <v>6827</v>
      </c>
      <c r="C14" s="236">
        <f t="shared" ref="C14:E39" si="1">IF((+B14/D14)&lt;0,"n.m.",IF(B14&lt;0,(+B14/D14-1)*-1,(+B14/D14-1)))</f>
        <v>-4.4640358242373335E-2</v>
      </c>
      <c r="D14" s="217">
        <v>7146</v>
      </c>
      <c r="E14" s="236">
        <f t="shared" si="1"/>
        <v>-2.6165167620605057E-2</v>
      </c>
      <c r="F14" s="217">
        <v>7338</v>
      </c>
      <c r="G14" s="218"/>
      <c r="H14" s="219"/>
      <c r="I14" s="218"/>
      <c r="J14" s="220"/>
      <c r="K14" s="8"/>
      <c r="L14" s="8"/>
      <c r="M14" s="8"/>
      <c r="N14" s="8"/>
      <c r="O14" s="8"/>
      <c r="P14" s="8"/>
      <c r="Q14" s="8"/>
      <c r="R14" s="8"/>
      <c r="S14" s="8"/>
    </row>
    <row r="15" spans="1:19" s="4" customFormat="1" ht="10.199999999999999">
      <c r="A15" s="216" t="s">
        <v>106</v>
      </c>
      <c r="B15" s="217">
        <v>42</v>
      </c>
      <c r="C15" s="236">
        <f t="shared" si="1"/>
        <v>-0.31147540983606559</v>
      </c>
      <c r="D15" s="217">
        <v>61</v>
      </c>
      <c r="E15" s="236">
        <f t="shared" si="1"/>
        <v>-0.73706896551724133</v>
      </c>
      <c r="F15" s="217">
        <v>232</v>
      </c>
      <c r="G15" s="218"/>
      <c r="H15" s="219"/>
      <c r="I15" s="218"/>
      <c r="J15" s="220"/>
      <c r="K15" s="8"/>
      <c r="L15" s="8"/>
      <c r="M15" s="8"/>
      <c r="N15" s="8"/>
      <c r="O15" s="8"/>
      <c r="P15" s="8"/>
      <c r="Q15" s="8"/>
      <c r="R15" s="8"/>
      <c r="S15" s="8"/>
    </row>
    <row r="16" spans="1:19" s="4" customFormat="1" ht="10.199999999999999">
      <c r="A16" s="216" t="s">
        <v>107</v>
      </c>
      <c r="B16" s="217">
        <v>2603</v>
      </c>
      <c r="C16" s="236">
        <f t="shared" si="1"/>
        <v>1.6399843811011339E-2</v>
      </c>
      <c r="D16" s="217">
        <v>2561</v>
      </c>
      <c r="E16" s="236">
        <f t="shared" si="1"/>
        <v>-6.906579425663395E-2</v>
      </c>
      <c r="F16" s="217">
        <v>2751</v>
      </c>
      <c r="G16" s="218"/>
      <c r="H16" s="219"/>
      <c r="I16" s="218"/>
      <c r="J16" s="220"/>
      <c r="K16" s="8"/>
      <c r="L16" s="8"/>
      <c r="M16" s="8"/>
      <c r="N16" s="8"/>
      <c r="O16" s="8"/>
      <c r="P16" s="8"/>
      <c r="Q16" s="8"/>
      <c r="R16" s="8"/>
      <c r="S16" s="8"/>
    </row>
    <row r="17" spans="1:19" s="11" customFormat="1" ht="10.199999999999999">
      <c r="A17" s="216" t="s">
        <v>108</v>
      </c>
      <c r="B17" s="217">
        <v>1669</v>
      </c>
      <c r="C17" s="236">
        <f t="shared" si="1"/>
        <v>-1.3593380614657202E-2</v>
      </c>
      <c r="D17" s="217">
        <v>1692</v>
      </c>
      <c r="E17" s="236">
        <f t="shared" si="1"/>
        <v>6.1480552070263483E-2</v>
      </c>
      <c r="F17" s="217">
        <v>1594</v>
      </c>
      <c r="G17" s="218"/>
      <c r="H17" s="219"/>
      <c r="I17" s="218"/>
      <c r="J17" s="220"/>
      <c r="K17" s="16"/>
      <c r="L17" s="16"/>
      <c r="M17" s="16"/>
      <c r="N17" s="16"/>
      <c r="O17" s="16"/>
      <c r="P17" s="16"/>
      <c r="Q17" s="16"/>
      <c r="R17" s="16"/>
      <c r="S17" s="16"/>
    </row>
    <row r="18" spans="1:19" s="11" customFormat="1" ht="10.199999999999999">
      <c r="A18" s="216" t="s">
        <v>109</v>
      </c>
      <c r="B18" s="217">
        <v>878</v>
      </c>
      <c r="C18" s="236">
        <f t="shared" si="1"/>
        <v>-0.32095901005413763</v>
      </c>
      <c r="D18" s="217">
        <v>1293</v>
      </c>
      <c r="E18" s="236">
        <f t="shared" si="1"/>
        <v>-0.31514830508474578</v>
      </c>
      <c r="F18" s="217">
        <v>1888</v>
      </c>
      <c r="G18" s="218"/>
      <c r="H18" s="219"/>
      <c r="I18" s="218"/>
      <c r="J18" s="220"/>
      <c r="K18" s="16"/>
      <c r="L18" s="16"/>
      <c r="M18" s="16"/>
      <c r="N18" s="16"/>
      <c r="O18" s="16"/>
      <c r="P18" s="16"/>
      <c r="Q18" s="16"/>
      <c r="R18" s="16"/>
      <c r="S18" s="16"/>
    </row>
    <row r="19" spans="1:19" s="11" customFormat="1" ht="10.199999999999999">
      <c r="A19" s="216" t="s">
        <v>110</v>
      </c>
      <c r="B19" s="217">
        <v>1307</v>
      </c>
      <c r="C19" s="236">
        <f t="shared" si="1"/>
        <v>3.8125496425734706E-2</v>
      </c>
      <c r="D19" s="217">
        <v>1259</v>
      </c>
      <c r="E19" s="236">
        <f t="shared" si="1"/>
        <v>-2.2515527950310532E-2</v>
      </c>
      <c r="F19" s="217">
        <v>1288</v>
      </c>
      <c r="G19" s="218"/>
      <c r="H19" s="219"/>
      <c r="I19" s="218"/>
      <c r="J19" s="220"/>
      <c r="K19" s="16"/>
      <c r="L19" s="16"/>
      <c r="M19" s="16"/>
      <c r="N19" s="16"/>
      <c r="O19" s="16"/>
      <c r="P19" s="16"/>
      <c r="Q19" s="16"/>
      <c r="R19" s="16"/>
      <c r="S19" s="16"/>
    </row>
    <row r="20" spans="1:19" s="11" customFormat="1" ht="10.199999999999999">
      <c r="A20" s="216" t="s">
        <v>111</v>
      </c>
      <c r="B20" s="217">
        <v>818</v>
      </c>
      <c r="C20" s="236">
        <f t="shared" si="1"/>
        <v>4.9140049140048436E-3</v>
      </c>
      <c r="D20" s="217">
        <v>814</v>
      </c>
      <c r="E20" s="236">
        <f t="shared" si="1"/>
        <v>-0.1900497512437811</v>
      </c>
      <c r="F20" s="217">
        <v>1005</v>
      </c>
      <c r="G20" s="218"/>
      <c r="H20" s="219"/>
      <c r="I20" s="218"/>
      <c r="J20" s="220"/>
      <c r="K20" s="16"/>
      <c r="L20" s="16"/>
      <c r="M20" s="16"/>
      <c r="N20" s="16"/>
      <c r="O20" s="16"/>
      <c r="P20" s="16"/>
      <c r="Q20" s="16"/>
      <c r="R20" s="16"/>
      <c r="S20" s="16"/>
    </row>
    <row r="21" spans="1:19" s="11" customFormat="1" ht="10.199999999999999">
      <c r="A21" s="216" t="s">
        <v>112</v>
      </c>
      <c r="B21" s="217">
        <v>481</v>
      </c>
      <c r="C21" s="236">
        <f t="shared" si="1"/>
        <v>-9.0737240075614345E-2</v>
      </c>
      <c r="D21" s="217">
        <v>529</v>
      </c>
      <c r="E21" s="236">
        <f t="shared" si="1"/>
        <v>-0.10490693739424706</v>
      </c>
      <c r="F21" s="217">
        <v>591</v>
      </c>
      <c r="G21" s="218"/>
      <c r="H21" s="219"/>
      <c r="I21" s="218"/>
      <c r="J21" s="220"/>
      <c r="K21" s="16"/>
      <c r="L21" s="16"/>
      <c r="M21" s="16"/>
      <c r="N21" s="16"/>
      <c r="O21" s="16"/>
      <c r="P21" s="16"/>
      <c r="Q21" s="16"/>
      <c r="R21" s="16"/>
      <c r="S21" s="16"/>
    </row>
    <row r="22" spans="1:19" s="11" customFormat="1" ht="10.199999999999999">
      <c r="A22" s="216" t="s">
        <v>113</v>
      </c>
      <c r="B22" s="217">
        <v>178</v>
      </c>
      <c r="C22" s="236">
        <f t="shared" si="1"/>
        <v>0.26241134751773054</v>
      </c>
      <c r="D22" s="217">
        <v>141</v>
      </c>
      <c r="E22" s="236">
        <f t="shared" si="1"/>
        <v>7.1428571428571175E-3</v>
      </c>
      <c r="F22" s="217">
        <v>140</v>
      </c>
      <c r="G22" s="218"/>
      <c r="H22" s="219"/>
      <c r="I22" s="218"/>
      <c r="J22" s="220"/>
      <c r="K22" s="16"/>
      <c r="L22" s="16"/>
      <c r="M22" s="16"/>
      <c r="N22" s="16"/>
      <c r="O22" s="16"/>
      <c r="P22" s="16"/>
      <c r="Q22" s="16"/>
      <c r="R22" s="16"/>
      <c r="S22" s="16"/>
    </row>
    <row r="23" spans="1:19" s="11" customFormat="1" ht="10.199999999999999">
      <c r="A23" s="216" t="s">
        <v>114</v>
      </c>
      <c r="B23" s="217">
        <v>571</v>
      </c>
      <c r="C23" s="236">
        <f t="shared" si="1"/>
        <v>8.1439393939394034E-2</v>
      </c>
      <c r="D23" s="217">
        <v>528</v>
      </c>
      <c r="E23" s="236">
        <f t="shared" si="1"/>
        <v>2.9239766081871288E-2</v>
      </c>
      <c r="F23" s="217">
        <v>513</v>
      </c>
      <c r="G23" s="218"/>
      <c r="H23" s="219"/>
      <c r="I23" s="218"/>
      <c r="J23" s="220"/>
      <c r="K23" s="16"/>
      <c r="L23" s="16"/>
      <c r="M23" s="16"/>
      <c r="N23" s="16"/>
      <c r="O23" s="16"/>
      <c r="P23" s="16"/>
      <c r="Q23" s="16"/>
      <c r="R23" s="16"/>
      <c r="S23" s="16"/>
    </row>
    <row r="24" spans="1:19" s="11" customFormat="1" ht="10.199999999999999">
      <c r="A24" s="216" t="s">
        <v>115</v>
      </c>
      <c r="B24" s="217">
        <v>261</v>
      </c>
      <c r="C24" s="236">
        <f t="shared" si="1"/>
        <v>0.19178082191780832</v>
      </c>
      <c r="D24" s="217">
        <v>219</v>
      </c>
      <c r="E24" s="236">
        <f t="shared" si="1"/>
        <v>0.55319148936170204</v>
      </c>
      <c r="F24" s="217">
        <v>141</v>
      </c>
      <c r="G24" s="218"/>
      <c r="H24" s="219"/>
      <c r="I24" s="218"/>
      <c r="J24" s="220"/>
      <c r="K24" s="16"/>
      <c r="L24" s="16"/>
      <c r="M24" s="16"/>
      <c r="N24" s="16"/>
      <c r="O24" s="16"/>
      <c r="P24" s="16"/>
      <c r="Q24" s="16"/>
      <c r="R24" s="16"/>
      <c r="S24" s="16"/>
    </row>
    <row r="25" spans="1:19" s="11" customFormat="1" ht="10.199999999999999">
      <c r="A25" s="216" t="s">
        <v>116</v>
      </c>
      <c r="B25" s="217">
        <v>1017</v>
      </c>
      <c r="C25" s="236">
        <f t="shared" si="1"/>
        <v>-0.10079575596816981</v>
      </c>
      <c r="D25" s="217">
        <v>1131</v>
      </c>
      <c r="E25" s="236">
        <f t="shared" si="1"/>
        <v>-0.13992395437262362</v>
      </c>
      <c r="F25" s="217">
        <v>1315</v>
      </c>
      <c r="G25" s="218"/>
      <c r="H25" s="219"/>
      <c r="I25" s="218"/>
      <c r="J25" s="220"/>
      <c r="K25" s="16"/>
      <c r="L25" s="16"/>
      <c r="M25" s="16"/>
      <c r="N25" s="16"/>
      <c r="O25" s="16"/>
      <c r="P25" s="16"/>
      <c r="Q25" s="16"/>
      <c r="R25" s="16"/>
      <c r="S25" s="16"/>
    </row>
    <row r="26" spans="1:19" s="11" customFormat="1" ht="10.199999999999999">
      <c r="A26" s="216" t="s">
        <v>117</v>
      </c>
      <c r="B26" s="221">
        <v>2</v>
      </c>
      <c r="C26" s="236">
        <f t="shared" si="1"/>
        <v>-0.6</v>
      </c>
      <c r="D26" s="221">
        <v>5</v>
      </c>
      <c r="E26" s="236">
        <f t="shared" si="1"/>
        <v>-0.5</v>
      </c>
      <c r="F26" s="221">
        <v>10</v>
      </c>
      <c r="G26" s="218"/>
      <c r="H26" s="222"/>
      <c r="I26" s="218"/>
      <c r="J26" s="223"/>
      <c r="K26" s="16"/>
      <c r="L26" s="16"/>
      <c r="M26" s="16"/>
      <c r="N26" s="16"/>
      <c r="O26" s="16"/>
      <c r="P26" s="16"/>
      <c r="Q26" s="16"/>
      <c r="R26" s="16"/>
      <c r="S26" s="16"/>
    </row>
    <row r="27" spans="1:19" s="11" customFormat="1" ht="10.199999999999999">
      <c r="A27" s="216" t="s">
        <v>118</v>
      </c>
      <c r="B27" s="217">
        <v>9</v>
      </c>
      <c r="C27" s="236">
        <f t="shared" si="1"/>
        <v>1.25</v>
      </c>
      <c r="D27" s="217">
        <v>4</v>
      </c>
      <c r="E27" s="236">
        <f t="shared" si="1"/>
        <v>0.33333333333333326</v>
      </c>
      <c r="F27" s="217">
        <v>3</v>
      </c>
      <c r="G27" s="218"/>
      <c r="H27" s="219"/>
      <c r="I27" s="218"/>
      <c r="J27" s="220"/>
      <c r="K27" s="16"/>
      <c r="L27" s="16"/>
      <c r="M27" s="16"/>
      <c r="N27" s="16"/>
      <c r="O27" s="16"/>
      <c r="P27" s="16"/>
      <c r="Q27" s="16"/>
      <c r="R27" s="16"/>
      <c r="S27" s="16"/>
    </row>
    <row r="28" spans="1:19" s="4" customFormat="1" ht="10.199999999999999">
      <c r="A28" s="216" t="s">
        <v>119</v>
      </c>
      <c r="B28" s="217">
        <v>29</v>
      </c>
      <c r="C28" s="236">
        <f t="shared" si="1"/>
        <v>-9.375E-2</v>
      </c>
      <c r="D28" s="217">
        <v>32</v>
      </c>
      <c r="E28" s="236">
        <f t="shared" si="1"/>
        <v>-5.8823529411764719E-2</v>
      </c>
      <c r="F28" s="217">
        <v>34</v>
      </c>
      <c r="G28" s="218"/>
      <c r="H28" s="219"/>
      <c r="I28" s="218"/>
      <c r="J28" s="220"/>
      <c r="K28" s="8"/>
      <c r="L28" s="8"/>
      <c r="M28" s="8"/>
      <c r="N28" s="8"/>
      <c r="O28" s="8"/>
      <c r="P28" s="8"/>
      <c r="Q28" s="8"/>
      <c r="R28" s="8"/>
      <c r="S28" s="8"/>
    </row>
    <row r="29" spans="1:19" s="11" customFormat="1" ht="10.199999999999999">
      <c r="A29" s="216" t="s">
        <v>120</v>
      </c>
      <c r="B29" s="217">
        <v>1</v>
      </c>
      <c r="C29" s="236">
        <f t="shared" si="1"/>
        <v>-0.75</v>
      </c>
      <c r="D29" s="217">
        <v>4</v>
      </c>
      <c r="E29" s="236">
        <f t="shared" si="1"/>
        <v>1</v>
      </c>
      <c r="F29" s="217">
        <v>2</v>
      </c>
      <c r="G29" s="218"/>
      <c r="H29" s="219"/>
      <c r="I29" s="218"/>
      <c r="J29" s="220"/>
      <c r="K29" s="16"/>
      <c r="L29" s="16"/>
      <c r="M29" s="16"/>
      <c r="N29" s="16"/>
      <c r="O29" s="16"/>
      <c r="P29" s="16"/>
      <c r="Q29" s="16"/>
      <c r="R29" s="16"/>
      <c r="S29" s="16"/>
    </row>
    <row r="30" spans="1:19" s="11" customFormat="1" ht="10.199999999999999">
      <c r="A30" s="216" t="s">
        <v>121</v>
      </c>
      <c r="B30" s="217">
        <v>642</v>
      </c>
      <c r="C30" s="236">
        <f t="shared" si="1"/>
        <v>0.14438502673796783</v>
      </c>
      <c r="D30" s="217">
        <v>561</v>
      </c>
      <c r="E30" s="236">
        <f t="shared" si="1"/>
        <v>0.30465116279069759</v>
      </c>
      <c r="F30" s="217">
        <v>430</v>
      </c>
      <c r="G30" s="218"/>
      <c r="H30" s="219"/>
      <c r="I30" s="218"/>
      <c r="J30" s="220"/>
      <c r="K30" s="16"/>
      <c r="L30" s="16"/>
      <c r="M30" s="16"/>
      <c r="N30" s="16"/>
      <c r="O30" s="16"/>
      <c r="P30" s="16"/>
      <c r="Q30" s="16"/>
      <c r="R30" s="16"/>
      <c r="S30" s="16"/>
    </row>
    <row r="31" spans="1:19" s="11" customFormat="1" ht="10.199999999999999">
      <c r="A31" s="216" t="s">
        <v>122</v>
      </c>
      <c r="B31" s="217">
        <v>45</v>
      </c>
      <c r="C31" s="236">
        <f t="shared" si="1"/>
        <v>-0.11764705882352944</v>
      </c>
      <c r="D31" s="217">
        <v>51</v>
      </c>
      <c r="E31" s="236">
        <f t="shared" si="1"/>
        <v>8.5106382978723305E-2</v>
      </c>
      <c r="F31" s="217">
        <v>47</v>
      </c>
      <c r="G31" s="218"/>
      <c r="H31" s="219"/>
      <c r="I31" s="218"/>
      <c r="J31" s="220"/>
      <c r="K31" s="16"/>
      <c r="L31" s="16"/>
      <c r="M31" s="16"/>
      <c r="N31" s="16"/>
      <c r="O31" s="16"/>
      <c r="P31" s="16"/>
      <c r="Q31" s="16"/>
      <c r="R31" s="16"/>
      <c r="S31" s="16"/>
    </row>
    <row r="32" spans="1:19" s="11" customFormat="1" ht="10.199999999999999">
      <c r="A32" s="216" t="s">
        <v>123</v>
      </c>
      <c r="B32" s="217">
        <v>4</v>
      </c>
      <c r="C32" s="236">
        <f t="shared" si="1"/>
        <v>1</v>
      </c>
      <c r="D32" s="217">
        <v>2</v>
      </c>
      <c r="E32" s="236">
        <f t="shared" si="1"/>
        <v>-0.6</v>
      </c>
      <c r="F32" s="217">
        <v>5</v>
      </c>
      <c r="G32" s="224"/>
      <c r="H32" s="219"/>
      <c r="I32" s="224"/>
      <c r="J32" s="220"/>
      <c r="K32" s="16"/>
      <c r="L32" s="16"/>
      <c r="M32" s="16"/>
      <c r="N32" s="16"/>
      <c r="O32" s="16"/>
      <c r="P32" s="16"/>
      <c r="Q32" s="16"/>
      <c r="R32" s="16"/>
      <c r="S32" s="16"/>
    </row>
    <row r="33" spans="1:19" s="11" customFormat="1" ht="10.199999999999999">
      <c r="A33" s="216" t="s">
        <v>124</v>
      </c>
      <c r="B33" s="225">
        <v>73</v>
      </c>
      <c r="C33" s="236">
        <f t="shared" si="1"/>
        <v>0.12307692307692308</v>
      </c>
      <c r="D33" s="225">
        <v>65</v>
      </c>
      <c r="E33" s="236">
        <f t="shared" si="1"/>
        <v>3.0625</v>
      </c>
      <c r="F33" s="225">
        <v>16</v>
      </c>
      <c r="G33" s="218"/>
      <c r="H33" s="226"/>
      <c r="I33" s="218"/>
      <c r="J33" s="225"/>
      <c r="K33" s="16"/>
      <c r="L33" s="16"/>
      <c r="M33" s="16"/>
      <c r="N33" s="16"/>
      <c r="O33" s="16"/>
      <c r="P33" s="16"/>
      <c r="Q33" s="16"/>
      <c r="R33" s="16"/>
      <c r="S33" s="16"/>
    </row>
    <row r="34" spans="1:19" s="11" customFormat="1" ht="10.199999999999999">
      <c r="A34" s="216" t="s">
        <v>125</v>
      </c>
      <c r="B34" s="225">
        <v>5</v>
      </c>
      <c r="C34" s="236">
        <f t="shared" si="1"/>
        <v>-0.64285714285714279</v>
      </c>
      <c r="D34" s="225">
        <v>14</v>
      </c>
      <c r="E34" s="236">
        <f t="shared" si="1"/>
        <v>-0.33333333333333337</v>
      </c>
      <c r="F34" s="225">
        <v>21</v>
      </c>
      <c r="G34" s="218"/>
      <c r="H34" s="226"/>
      <c r="I34" s="218"/>
      <c r="J34" s="225"/>
      <c r="K34" s="16"/>
      <c r="L34" s="16"/>
      <c r="M34" s="16"/>
      <c r="N34" s="16"/>
      <c r="O34" s="16"/>
      <c r="P34" s="16"/>
      <c r="Q34" s="16"/>
      <c r="R34" s="16"/>
      <c r="S34" s="16"/>
    </row>
    <row r="35" spans="1:19" s="11" customFormat="1" ht="10.199999999999999">
      <c r="A35" s="223" t="s">
        <v>104</v>
      </c>
      <c r="B35" s="225">
        <f>B13</f>
        <v>581</v>
      </c>
      <c r="C35" s="236">
        <f t="shared" si="1"/>
        <v>-0.11567732115677321</v>
      </c>
      <c r="D35" s="227">
        <f>D13</f>
        <v>657</v>
      </c>
      <c r="E35" s="236">
        <f t="shared" si="1"/>
        <v>-0.61913043478260876</v>
      </c>
      <c r="F35" s="227">
        <f>F13</f>
        <v>1725</v>
      </c>
      <c r="G35" s="218"/>
      <c r="H35" s="228"/>
      <c r="I35" s="218"/>
      <c r="J35" s="225"/>
      <c r="K35" s="16"/>
      <c r="L35" s="16"/>
      <c r="M35" s="16"/>
      <c r="N35" s="16"/>
      <c r="O35" s="16"/>
      <c r="P35" s="16"/>
      <c r="Q35" s="16"/>
      <c r="R35" s="16"/>
      <c r="S35" s="16"/>
    </row>
    <row r="36" spans="1:19" s="11" customFormat="1" ht="10.199999999999999">
      <c r="A36" s="223" t="s">
        <v>105</v>
      </c>
      <c r="B36" s="225">
        <f>B14</f>
        <v>6827</v>
      </c>
      <c r="C36" s="236">
        <f t="shared" si="1"/>
        <v>-4.4640358242373335E-2</v>
      </c>
      <c r="D36" s="227">
        <f>D14</f>
        <v>7146</v>
      </c>
      <c r="E36" s="236">
        <f t="shared" si="1"/>
        <v>-2.6165167620605057E-2</v>
      </c>
      <c r="F36" s="227">
        <f>F14</f>
        <v>7338</v>
      </c>
      <c r="G36" s="218"/>
      <c r="H36" s="228"/>
      <c r="I36" s="218"/>
      <c r="J36" s="225"/>
      <c r="K36" s="16"/>
      <c r="L36" s="16"/>
      <c r="M36" s="16"/>
      <c r="N36" s="16"/>
      <c r="O36" s="16"/>
      <c r="P36" s="16"/>
      <c r="Q36" s="16"/>
      <c r="R36" s="16"/>
      <c r="S36" s="16"/>
    </row>
    <row r="37" spans="1:19" s="4" customFormat="1" ht="10.199999999999999">
      <c r="A37" s="223" t="s">
        <v>126</v>
      </c>
      <c r="B37" s="225">
        <f>B15+B16+B17+B18+B19+B20+B21+B22+B23+B24</f>
        <v>8808</v>
      </c>
      <c r="C37" s="236">
        <f t="shared" si="1"/>
        <v>-3.1768714960976108E-2</v>
      </c>
      <c r="D37" s="221">
        <f>D15+D16+D17+D18+D19+D20+D21+D22+D23+D24</f>
        <v>9097</v>
      </c>
      <c r="E37" s="236">
        <f t="shared" si="1"/>
        <v>-0.10312530809425224</v>
      </c>
      <c r="F37" s="221">
        <f>F15+F16+F17+F18+F19+F20+F21+F22+F23+F24</f>
        <v>10143</v>
      </c>
      <c r="G37" s="218"/>
      <c r="H37" s="222"/>
      <c r="I37" s="218"/>
      <c r="J37" s="229"/>
      <c r="K37" s="8"/>
      <c r="L37" s="8"/>
      <c r="M37" s="8"/>
      <c r="N37" s="8"/>
      <c r="O37" s="8"/>
      <c r="P37" s="8"/>
      <c r="Q37" s="8"/>
      <c r="R37" s="8"/>
      <c r="S37" s="8"/>
    </row>
    <row r="38" spans="1:19" s="4" customFormat="1" ht="10.199999999999999">
      <c r="A38" s="223" t="s">
        <v>127</v>
      </c>
      <c r="B38" s="225">
        <f>B25+B26+B27+B28+B29+B30</f>
        <v>1700</v>
      </c>
      <c r="C38" s="236">
        <f t="shared" si="1"/>
        <v>-2.1301093839953933E-2</v>
      </c>
      <c r="D38" s="221">
        <f>D25+D26+D27+D28+D29+D30</f>
        <v>1737</v>
      </c>
      <c r="E38" s="236">
        <f t="shared" si="1"/>
        <v>-3.1772575250836099E-2</v>
      </c>
      <c r="F38" s="221">
        <f>F25+F26+F27+F28+F29+F30</f>
        <v>1794</v>
      </c>
      <c r="G38" s="218"/>
      <c r="H38" s="222"/>
      <c r="I38" s="218"/>
      <c r="J38" s="229"/>
      <c r="K38" s="8"/>
      <c r="L38" s="8"/>
      <c r="M38" s="8"/>
      <c r="N38" s="8"/>
      <c r="O38" s="8"/>
      <c r="P38" s="8"/>
      <c r="Q38" s="8"/>
      <c r="R38" s="8"/>
      <c r="S38" s="8"/>
    </row>
    <row r="39" spans="1:19" s="11" customFormat="1" ht="10.199999999999999">
      <c r="A39" s="223" t="s">
        <v>128</v>
      </c>
      <c r="B39" s="225">
        <f>B31+B32+B33+B34</f>
        <v>127</v>
      </c>
      <c r="C39" s="236">
        <f t="shared" si="1"/>
        <v>-3.7878787878787845E-2</v>
      </c>
      <c r="D39" s="221">
        <f>D31+D32+D33+D34</f>
        <v>132</v>
      </c>
      <c r="E39" s="236">
        <f t="shared" si="1"/>
        <v>0.48314606741573041</v>
      </c>
      <c r="F39" s="221">
        <f>F31+F32+F33+F34</f>
        <v>89</v>
      </c>
      <c r="G39" s="218"/>
      <c r="H39" s="222"/>
      <c r="I39" s="218"/>
      <c r="J39" s="229"/>
      <c r="K39" s="16"/>
      <c r="L39" s="16"/>
      <c r="M39" s="16"/>
      <c r="N39" s="16"/>
      <c r="O39" s="16"/>
      <c r="P39" s="16"/>
      <c r="Q39" s="16"/>
      <c r="R39" s="16"/>
      <c r="S39" s="16"/>
    </row>
    <row r="40" spans="1:19" s="4" customFormat="1" ht="10.199999999999999">
      <c r="A40" s="214" t="s">
        <v>129</v>
      </c>
      <c r="B40" s="337">
        <f>SUM(B35:B39)</f>
        <v>18043</v>
      </c>
      <c r="C40" s="289">
        <f t="shared" ref="C40:E40" si="2">IF((+B40/D40)&lt;0,"n.m.",IF(B40&lt;0,(+B40/D40-1)*-1,(+B40/D40-1)))</f>
        <v>-3.8680803452501467E-2</v>
      </c>
      <c r="D40" s="230">
        <f>SUM(D35:D39)</f>
        <v>18769</v>
      </c>
      <c r="E40" s="289">
        <f t="shared" si="2"/>
        <v>-0.11000995779790412</v>
      </c>
      <c r="F40" s="230">
        <f>SUM(F35:F39)</f>
        <v>21089</v>
      </c>
      <c r="G40" s="207">
        <f>(F40-H40)/H40</f>
        <v>-7.0928234723996647E-2</v>
      </c>
      <c r="H40" s="231">
        <v>22699</v>
      </c>
      <c r="I40" s="207">
        <f>(H40-J40)/J40</f>
        <v>-2.1468293313790576E-2</v>
      </c>
      <c r="J40" s="231">
        <v>23197</v>
      </c>
      <c r="K40" s="8"/>
      <c r="L40" s="8"/>
      <c r="M40" s="8"/>
      <c r="N40" s="8"/>
      <c r="O40" s="8"/>
      <c r="P40" s="8"/>
      <c r="Q40" s="8"/>
      <c r="R40" s="8"/>
      <c r="S40" s="8"/>
    </row>
    <row r="41" spans="1:19" s="145" customFormat="1" ht="10.199999999999999">
      <c r="A41" s="232" t="s">
        <v>139</v>
      </c>
      <c r="B41" s="336">
        <f>B40/Group!B153</f>
        <v>0.24610243469958398</v>
      </c>
      <c r="C41" s="218"/>
      <c r="D41" s="233">
        <f>D40/Group!D153</f>
        <v>0.25744108852494996</v>
      </c>
      <c r="E41" s="234"/>
      <c r="F41" s="233">
        <f>F40/Group!F153</f>
        <v>0.28849521203830369</v>
      </c>
      <c r="G41" s="234"/>
      <c r="H41" s="234">
        <f>H40/Group!H153</f>
        <v>0.30670179705445211</v>
      </c>
      <c r="I41" s="234"/>
      <c r="J41" s="234">
        <f>J40/Group!J153</f>
        <v>0.30178492441391513</v>
      </c>
      <c r="K41" s="144"/>
      <c r="L41" s="144"/>
      <c r="M41" s="144"/>
      <c r="N41" s="144"/>
      <c r="O41" s="144"/>
      <c r="P41" s="144"/>
      <c r="Q41" s="144"/>
      <c r="R41" s="144"/>
      <c r="S41" s="144"/>
    </row>
    <row r="42" spans="1:19" ht="12" customHeight="1">
      <c r="A42" s="210"/>
      <c r="B42" s="213"/>
      <c r="C42" s="218"/>
      <c r="D42" s="213"/>
      <c r="E42" s="212"/>
      <c r="F42" s="213"/>
      <c r="G42" s="212"/>
      <c r="H42" s="213"/>
      <c r="I42" s="208"/>
      <c r="J42" s="213"/>
    </row>
    <row r="43" spans="1:19" s="209" customFormat="1" ht="12" customHeight="1">
      <c r="A43" s="214" t="s">
        <v>4</v>
      </c>
      <c r="B43" s="215"/>
      <c r="C43" s="218"/>
      <c r="D43" s="215"/>
      <c r="E43" s="212"/>
      <c r="F43" s="215"/>
      <c r="G43" s="212"/>
      <c r="H43" s="215"/>
      <c r="I43" s="208"/>
      <c r="J43" s="215"/>
    </row>
    <row r="44" spans="1:19" s="4" customFormat="1" ht="10.199999999999999">
      <c r="A44" s="216" t="s">
        <v>104</v>
      </c>
      <c r="B44" s="235">
        <v>128.81</v>
      </c>
      <c r="C44" s="236">
        <f t="shared" ref="C44:E70" si="3">IF((+B44/D44)&lt;0,"n.m.",IF(B44&lt;0,(+B44/D44-1)*-1,(+B44/D44-1)))</f>
        <v>-2.3648904722201158E-2</v>
      </c>
      <c r="D44" s="235">
        <v>131.93</v>
      </c>
      <c r="E44" s="236">
        <f t="shared" si="3"/>
        <v>-0.60772478591817314</v>
      </c>
      <c r="F44" s="235">
        <v>336.32</v>
      </c>
      <c r="G44" s="218"/>
      <c r="H44" s="219"/>
      <c r="I44" s="218"/>
      <c r="J44" s="220"/>
      <c r="K44" s="8"/>
      <c r="L44" s="8"/>
      <c r="M44" s="8"/>
      <c r="N44" s="8"/>
      <c r="O44" s="8"/>
      <c r="P44" s="8"/>
      <c r="Q44" s="8"/>
      <c r="R44" s="8"/>
      <c r="S44" s="8"/>
    </row>
    <row r="45" spans="1:19" s="4" customFormat="1" ht="10.199999999999999">
      <c r="A45" s="216" t="s">
        <v>105</v>
      </c>
      <c r="B45" s="235">
        <v>1599.56</v>
      </c>
      <c r="C45" s="236">
        <f t="shared" si="3"/>
        <v>-4.8413387747331948E-2</v>
      </c>
      <c r="D45" s="235">
        <v>1680.94</v>
      </c>
      <c r="E45" s="236">
        <f t="shared" si="3"/>
        <v>3.1061767772802673E-2</v>
      </c>
      <c r="F45" s="235">
        <v>1630.3</v>
      </c>
      <c r="G45" s="218"/>
      <c r="H45" s="219"/>
      <c r="I45" s="218"/>
      <c r="J45" s="220"/>
      <c r="K45" s="8"/>
      <c r="L45" s="8"/>
      <c r="M45" s="8"/>
      <c r="N45" s="8"/>
      <c r="O45" s="8"/>
      <c r="P45" s="8"/>
      <c r="Q45" s="8"/>
      <c r="R45" s="8"/>
      <c r="S45" s="8"/>
    </row>
    <row r="46" spans="1:19" s="4" customFormat="1" ht="10.199999999999999">
      <c r="A46" s="216" t="s">
        <v>106</v>
      </c>
      <c r="B46" s="235">
        <v>17.91</v>
      </c>
      <c r="C46" s="236">
        <f t="shared" si="3"/>
        <v>-0.42411575562700965</v>
      </c>
      <c r="D46" s="235">
        <v>31.1</v>
      </c>
      <c r="E46" s="236">
        <f t="shared" si="3"/>
        <v>-0.38537549407114624</v>
      </c>
      <c r="F46" s="235">
        <v>50.6</v>
      </c>
      <c r="G46" s="218"/>
      <c r="H46" s="219"/>
      <c r="I46" s="218"/>
      <c r="J46" s="220"/>
      <c r="K46" s="8"/>
      <c r="L46" s="8"/>
      <c r="M46" s="8"/>
      <c r="N46" s="8"/>
      <c r="O46" s="8"/>
      <c r="P46" s="8"/>
      <c r="Q46" s="8"/>
      <c r="R46" s="8"/>
      <c r="S46" s="8"/>
    </row>
    <row r="47" spans="1:19" s="4" customFormat="1" ht="10.199999999999999">
      <c r="A47" s="216" t="s">
        <v>107</v>
      </c>
      <c r="B47" s="235">
        <v>643.23</v>
      </c>
      <c r="C47" s="236">
        <f t="shared" si="3"/>
        <v>0.27349581262745271</v>
      </c>
      <c r="D47" s="235">
        <v>505.09</v>
      </c>
      <c r="E47" s="236">
        <f t="shared" si="3"/>
        <v>-7.4163688021262941E-2</v>
      </c>
      <c r="F47" s="235">
        <v>545.54999999999995</v>
      </c>
      <c r="G47" s="218"/>
      <c r="H47" s="219"/>
      <c r="I47" s="218"/>
      <c r="J47" s="220"/>
      <c r="K47" s="8"/>
      <c r="L47" s="8"/>
      <c r="M47" s="8"/>
      <c r="N47" s="8"/>
      <c r="O47" s="8"/>
      <c r="P47" s="8"/>
      <c r="Q47" s="8"/>
      <c r="R47" s="8"/>
      <c r="S47" s="8"/>
    </row>
    <row r="48" spans="1:19" s="11" customFormat="1" ht="10.199999999999999">
      <c r="A48" s="216" t="s">
        <v>108</v>
      </c>
      <c r="B48" s="235">
        <v>466.3</v>
      </c>
      <c r="C48" s="236">
        <f t="shared" si="3"/>
        <v>8.1450902175425499E-2</v>
      </c>
      <c r="D48" s="235">
        <v>431.18</v>
      </c>
      <c r="E48" s="236">
        <f t="shared" si="3"/>
        <v>7.1254658385093261E-2</v>
      </c>
      <c r="F48" s="235">
        <v>402.5</v>
      </c>
      <c r="G48" s="218"/>
      <c r="H48" s="219"/>
      <c r="I48" s="218"/>
      <c r="J48" s="220"/>
      <c r="K48" s="16"/>
      <c r="L48" s="16"/>
      <c r="M48" s="16"/>
      <c r="N48" s="16"/>
      <c r="O48" s="16"/>
      <c r="P48" s="16"/>
      <c r="Q48" s="16"/>
      <c r="R48" s="16"/>
      <c r="S48" s="16"/>
    </row>
    <row r="49" spans="1:19" s="11" customFormat="1" ht="10.199999999999999">
      <c r="A49" s="216" t="s">
        <v>109</v>
      </c>
      <c r="B49" s="235">
        <v>174.71</v>
      </c>
      <c r="C49" s="236">
        <f t="shared" si="3"/>
        <v>-7.9941018484385618E-2</v>
      </c>
      <c r="D49" s="235">
        <v>189.89</v>
      </c>
      <c r="E49" s="236">
        <f t="shared" si="3"/>
        <v>-0.53670676068021572</v>
      </c>
      <c r="F49" s="235">
        <v>409.87</v>
      </c>
      <c r="G49" s="218"/>
      <c r="H49" s="219"/>
      <c r="I49" s="218"/>
      <c r="J49" s="220"/>
      <c r="K49" s="16"/>
      <c r="L49" s="16"/>
      <c r="M49" s="16"/>
      <c r="N49" s="16"/>
      <c r="O49" s="16"/>
      <c r="P49" s="16"/>
      <c r="Q49" s="16"/>
      <c r="R49" s="16"/>
      <c r="S49" s="16"/>
    </row>
    <row r="50" spans="1:19" s="11" customFormat="1" ht="10.199999999999999">
      <c r="A50" s="216" t="s">
        <v>110</v>
      </c>
      <c r="B50" s="235">
        <v>666.04</v>
      </c>
      <c r="C50" s="236">
        <f t="shared" si="3"/>
        <v>0.72522405843651239</v>
      </c>
      <c r="D50" s="235">
        <v>386.06</v>
      </c>
      <c r="E50" s="236">
        <f t="shared" si="3"/>
        <v>0.28314554458736341</v>
      </c>
      <c r="F50" s="235">
        <v>300.87</v>
      </c>
      <c r="G50" s="218"/>
      <c r="H50" s="219"/>
      <c r="I50" s="218"/>
      <c r="J50" s="220"/>
      <c r="K50" s="16"/>
      <c r="L50" s="16"/>
      <c r="M50" s="16"/>
      <c r="N50" s="16"/>
      <c r="O50" s="16"/>
      <c r="P50" s="16"/>
      <c r="Q50" s="16"/>
      <c r="R50" s="16"/>
      <c r="S50" s="16"/>
    </row>
    <row r="51" spans="1:19" s="11" customFormat="1" ht="10.199999999999999">
      <c r="A51" s="216" t="s">
        <v>111</v>
      </c>
      <c r="B51" s="235">
        <v>203.22</v>
      </c>
      <c r="C51" s="236">
        <f t="shared" si="3"/>
        <v>0.38603191924703317</v>
      </c>
      <c r="D51" s="235">
        <v>146.62</v>
      </c>
      <c r="E51" s="236">
        <f t="shared" si="3"/>
        <v>-0.48503793200337175</v>
      </c>
      <c r="F51" s="235">
        <v>284.72000000000003</v>
      </c>
      <c r="G51" s="218"/>
      <c r="H51" s="219"/>
      <c r="I51" s="218"/>
      <c r="J51" s="220"/>
      <c r="K51" s="16"/>
      <c r="L51" s="16"/>
      <c r="M51" s="16"/>
      <c r="N51" s="16"/>
      <c r="O51" s="16"/>
      <c r="P51" s="16"/>
      <c r="Q51" s="16"/>
      <c r="R51" s="16"/>
      <c r="S51" s="16"/>
    </row>
    <row r="52" spans="1:19" s="11" customFormat="1" ht="10.199999999999999">
      <c r="A52" s="216" t="s">
        <v>112</v>
      </c>
      <c r="B52" s="235">
        <v>55.46</v>
      </c>
      <c r="C52" s="236">
        <f t="shared" si="3"/>
        <v>-0.46029583495523552</v>
      </c>
      <c r="D52" s="235">
        <v>102.76</v>
      </c>
      <c r="E52" s="236">
        <f t="shared" si="3"/>
        <v>-9.8359217337895877E-2</v>
      </c>
      <c r="F52" s="235">
        <v>113.97</v>
      </c>
      <c r="G52" s="218"/>
      <c r="H52" s="219"/>
      <c r="I52" s="218"/>
      <c r="J52" s="220"/>
      <c r="K52" s="16"/>
      <c r="L52" s="16"/>
      <c r="M52" s="16"/>
      <c r="N52" s="16"/>
      <c r="O52" s="16"/>
      <c r="P52" s="16"/>
      <c r="Q52" s="16"/>
      <c r="R52" s="16"/>
      <c r="S52" s="16"/>
    </row>
    <row r="53" spans="1:19" s="11" customFormat="1" ht="10.199999999999999">
      <c r="A53" s="216" t="s">
        <v>113</v>
      </c>
      <c r="B53" s="235">
        <v>88.72</v>
      </c>
      <c r="C53" s="236">
        <f t="shared" si="3"/>
        <v>0.54699215344376628</v>
      </c>
      <c r="D53" s="235">
        <v>57.35</v>
      </c>
      <c r="E53" s="236">
        <f t="shared" si="3"/>
        <v>0.22857754927163665</v>
      </c>
      <c r="F53" s="235">
        <v>46.68</v>
      </c>
      <c r="G53" s="218"/>
      <c r="H53" s="219"/>
      <c r="I53" s="218"/>
      <c r="J53" s="220"/>
      <c r="K53" s="16"/>
      <c r="L53" s="16"/>
      <c r="M53" s="16"/>
      <c r="N53" s="16"/>
      <c r="O53" s="16"/>
      <c r="P53" s="16"/>
      <c r="Q53" s="16"/>
      <c r="R53" s="16"/>
      <c r="S53" s="16"/>
    </row>
    <row r="54" spans="1:19" s="11" customFormat="1" ht="10.199999999999999">
      <c r="A54" s="216" t="s">
        <v>114</v>
      </c>
      <c r="B54" s="235">
        <v>42.93</v>
      </c>
      <c r="C54" s="236">
        <f t="shared" si="3"/>
        <v>0.19449081803005019</v>
      </c>
      <c r="D54" s="235">
        <v>35.94</v>
      </c>
      <c r="E54" s="236">
        <f t="shared" si="3"/>
        <v>0.22578444747612547</v>
      </c>
      <c r="F54" s="235">
        <v>29.32</v>
      </c>
      <c r="G54" s="218"/>
      <c r="H54" s="219"/>
      <c r="I54" s="218"/>
      <c r="J54" s="220"/>
      <c r="K54" s="16"/>
      <c r="L54" s="16"/>
      <c r="M54" s="16"/>
      <c r="N54" s="16"/>
      <c r="O54" s="16"/>
      <c r="P54" s="16"/>
      <c r="Q54" s="16"/>
      <c r="R54" s="16"/>
      <c r="S54" s="16"/>
    </row>
    <row r="55" spans="1:19" s="11" customFormat="1" ht="10.199999999999999">
      <c r="A55" s="216" t="s">
        <v>115</v>
      </c>
      <c r="B55" s="235">
        <v>31.58</v>
      </c>
      <c r="C55" s="236">
        <f t="shared" si="3"/>
        <v>-0.11664335664335668</v>
      </c>
      <c r="D55" s="235">
        <v>35.75</v>
      </c>
      <c r="E55" s="236">
        <f t="shared" si="3"/>
        <v>1.0640877598152425</v>
      </c>
      <c r="F55" s="235">
        <v>17.32</v>
      </c>
      <c r="G55" s="218"/>
      <c r="H55" s="219"/>
      <c r="I55" s="218"/>
      <c r="J55" s="220"/>
      <c r="K55" s="16"/>
      <c r="L55" s="16"/>
      <c r="M55" s="16"/>
      <c r="N55" s="16"/>
      <c r="O55" s="16"/>
      <c r="P55" s="16"/>
      <c r="Q55" s="16"/>
      <c r="R55" s="16"/>
      <c r="S55" s="16"/>
    </row>
    <row r="56" spans="1:19" s="11" customFormat="1" ht="10.199999999999999">
      <c r="A56" s="216" t="s">
        <v>116</v>
      </c>
      <c r="B56" s="235">
        <v>279.41000000000003</v>
      </c>
      <c r="C56" s="236">
        <f t="shared" si="3"/>
        <v>-4.8233811356746203E-2</v>
      </c>
      <c r="D56" s="235">
        <v>293.57</v>
      </c>
      <c r="E56" s="236">
        <f t="shared" si="3"/>
        <v>-9.7707155151217195E-2</v>
      </c>
      <c r="F56" s="235">
        <v>325.36</v>
      </c>
      <c r="G56" s="218"/>
      <c r="H56" s="219"/>
      <c r="I56" s="218"/>
      <c r="J56" s="220"/>
      <c r="K56" s="16"/>
      <c r="L56" s="16"/>
      <c r="M56" s="16"/>
      <c r="N56" s="16"/>
      <c r="O56" s="16"/>
      <c r="P56" s="16"/>
      <c r="Q56" s="16"/>
      <c r="R56" s="16"/>
      <c r="S56" s="16"/>
    </row>
    <row r="57" spans="1:19" s="11" customFormat="1" ht="10.199999999999999">
      <c r="A57" s="216" t="s">
        <v>117</v>
      </c>
      <c r="B57" s="237">
        <v>1.22</v>
      </c>
      <c r="C57" s="236">
        <f t="shared" si="3"/>
        <v>-0.75889328063241102</v>
      </c>
      <c r="D57" s="237">
        <v>5.0599999999999996</v>
      </c>
      <c r="E57" s="236">
        <f t="shared" si="3"/>
        <v>-2.3166023166023231E-2</v>
      </c>
      <c r="F57" s="237">
        <v>5.18</v>
      </c>
      <c r="G57" s="218"/>
      <c r="H57" s="222"/>
      <c r="I57" s="218"/>
      <c r="J57" s="223"/>
      <c r="K57" s="16"/>
      <c r="L57" s="16"/>
      <c r="M57" s="16"/>
      <c r="N57" s="16"/>
      <c r="O57" s="16"/>
      <c r="P57" s="16"/>
      <c r="Q57" s="16"/>
      <c r="R57" s="16"/>
      <c r="S57" s="16"/>
    </row>
    <row r="58" spans="1:19" s="11" customFormat="1" ht="10.199999999999999">
      <c r="A58" s="216" t="s">
        <v>118</v>
      </c>
      <c r="B58" s="235">
        <v>0.1</v>
      </c>
      <c r="C58" s="236"/>
      <c r="D58" s="235">
        <v>0</v>
      </c>
      <c r="E58" s="236"/>
      <c r="F58" s="235">
        <v>0</v>
      </c>
      <c r="G58" s="218"/>
      <c r="H58" s="219"/>
      <c r="I58" s="218"/>
      <c r="J58" s="220"/>
      <c r="K58" s="16"/>
      <c r="L58" s="16"/>
      <c r="M58" s="16"/>
      <c r="N58" s="16"/>
      <c r="O58" s="16"/>
      <c r="P58" s="16"/>
      <c r="Q58" s="16"/>
      <c r="R58" s="16"/>
      <c r="S58" s="16"/>
    </row>
    <row r="59" spans="1:19" s="4" customFormat="1" ht="10.199999999999999">
      <c r="A59" s="216" t="s">
        <v>119</v>
      </c>
      <c r="B59" s="235">
        <v>6.24</v>
      </c>
      <c r="C59" s="236">
        <f t="shared" si="3"/>
        <v>0.21637426900584811</v>
      </c>
      <c r="D59" s="235">
        <v>5.13</v>
      </c>
      <c r="E59" s="236">
        <f t="shared" si="3"/>
        <v>-0.12755102040816324</v>
      </c>
      <c r="F59" s="235">
        <v>5.88</v>
      </c>
      <c r="G59" s="218"/>
      <c r="H59" s="219"/>
      <c r="I59" s="218"/>
      <c r="J59" s="220"/>
      <c r="K59" s="8"/>
      <c r="L59" s="8"/>
      <c r="M59" s="8"/>
      <c r="N59" s="8"/>
      <c r="O59" s="8"/>
      <c r="P59" s="8"/>
      <c r="Q59" s="8"/>
      <c r="R59" s="8"/>
      <c r="S59" s="8"/>
    </row>
    <row r="60" spans="1:19" s="11" customFormat="1" ht="10.199999999999999">
      <c r="A60" s="216" t="s">
        <v>120</v>
      </c>
      <c r="B60" s="235">
        <v>0.03</v>
      </c>
      <c r="C60" s="236">
        <f t="shared" si="3"/>
        <v>-0.98</v>
      </c>
      <c r="D60" s="235">
        <v>1.5</v>
      </c>
      <c r="E60" s="236">
        <f t="shared" si="3"/>
        <v>-0.31192660550458717</v>
      </c>
      <c r="F60" s="235">
        <v>2.1800000000000002</v>
      </c>
      <c r="G60" s="218"/>
      <c r="H60" s="219"/>
      <c r="I60" s="218"/>
      <c r="J60" s="220"/>
      <c r="K60" s="16"/>
      <c r="L60" s="16"/>
      <c r="M60" s="16"/>
      <c r="N60" s="16"/>
      <c r="O60" s="16"/>
      <c r="P60" s="16"/>
      <c r="Q60" s="16"/>
      <c r="R60" s="16"/>
      <c r="S60" s="16"/>
    </row>
    <row r="61" spans="1:19" s="11" customFormat="1" ht="10.199999999999999">
      <c r="A61" s="216" t="s">
        <v>121</v>
      </c>
      <c r="B61" s="235">
        <v>100.73</v>
      </c>
      <c r="C61" s="236">
        <f t="shared" si="3"/>
        <v>0.11674057649667402</v>
      </c>
      <c r="D61" s="235">
        <v>90.2</v>
      </c>
      <c r="E61" s="236">
        <f t="shared" si="3"/>
        <v>0.92817443351859774</v>
      </c>
      <c r="F61" s="235">
        <v>46.78</v>
      </c>
      <c r="G61" s="218"/>
      <c r="H61" s="219"/>
      <c r="I61" s="218"/>
      <c r="J61" s="220"/>
      <c r="K61" s="16"/>
      <c r="L61" s="16"/>
      <c r="M61" s="16"/>
      <c r="N61" s="16"/>
      <c r="O61" s="16"/>
      <c r="P61" s="16"/>
      <c r="Q61" s="16"/>
      <c r="R61" s="16"/>
      <c r="S61" s="16"/>
    </row>
    <row r="62" spans="1:19" s="11" customFormat="1" ht="10.199999999999999">
      <c r="A62" s="216" t="s">
        <v>122</v>
      </c>
      <c r="B62" s="235">
        <v>12.72</v>
      </c>
      <c r="C62" s="236">
        <f t="shared" si="3"/>
        <v>-0.39658444022770389</v>
      </c>
      <c r="D62" s="235">
        <v>21.08</v>
      </c>
      <c r="E62" s="236">
        <f t="shared" si="3"/>
        <v>0.37777777777777755</v>
      </c>
      <c r="F62" s="235">
        <v>15.3</v>
      </c>
      <c r="G62" s="218"/>
      <c r="H62" s="219"/>
      <c r="I62" s="218"/>
      <c r="J62" s="220"/>
      <c r="K62" s="16"/>
      <c r="L62" s="16"/>
      <c r="M62" s="16"/>
      <c r="N62" s="16"/>
      <c r="O62" s="16"/>
      <c r="P62" s="16"/>
      <c r="Q62" s="16"/>
      <c r="R62" s="16"/>
      <c r="S62" s="16"/>
    </row>
    <row r="63" spans="1:19" s="11" customFormat="1" ht="10.199999999999999">
      <c r="A63" s="216" t="s">
        <v>123</v>
      </c>
      <c r="B63" s="235">
        <v>1.32</v>
      </c>
      <c r="C63" s="236">
        <f t="shared" si="3"/>
        <v>-0.46774193548387089</v>
      </c>
      <c r="D63" s="235">
        <v>2.48</v>
      </c>
      <c r="E63" s="236">
        <f t="shared" si="3"/>
        <v>-0.50988142292490113</v>
      </c>
      <c r="F63" s="235">
        <v>5.0599999999999996</v>
      </c>
      <c r="G63" s="224"/>
      <c r="H63" s="219"/>
      <c r="I63" s="224"/>
      <c r="J63" s="220"/>
      <c r="K63" s="16"/>
      <c r="L63" s="16"/>
      <c r="M63" s="16"/>
      <c r="N63" s="16"/>
      <c r="O63" s="16"/>
      <c r="P63" s="16"/>
      <c r="Q63" s="16"/>
      <c r="R63" s="16"/>
      <c r="S63" s="16"/>
    </row>
    <row r="64" spans="1:19" s="11" customFormat="1" ht="10.199999999999999">
      <c r="A64" s="216" t="s">
        <v>124</v>
      </c>
      <c r="B64" s="238">
        <v>11.66</v>
      </c>
      <c r="C64" s="236">
        <f t="shared" si="3"/>
        <v>-4.4262295081967107E-2</v>
      </c>
      <c r="D64" s="238">
        <v>12.2</v>
      </c>
      <c r="E64" s="236">
        <f t="shared" si="3"/>
        <v>3.918228279386704E-2</v>
      </c>
      <c r="F64" s="238">
        <v>11.74</v>
      </c>
      <c r="G64" s="218"/>
      <c r="H64" s="226"/>
      <c r="I64" s="218"/>
      <c r="J64" s="225"/>
      <c r="K64" s="16"/>
      <c r="L64" s="16"/>
      <c r="M64" s="16"/>
      <c r="N64" s="16"/>
      <c r="O64" s="16"/>
      <c r="P64" s="16"/>
      <c r="Q64" s="16"/>
      <c r="R64" s="16"/>
      <c r="S64" s="16"/>
    </row>
    <row r="65" spans="1:19" s="11" customFormat="1" ht="10.199999999999999">
      <c r="A65" s="216" t="s">
        <v>125</v>
      </c>
      <c r="B65" s="238">
        <v>3.23</v>
      </c>
      <c r="C65" s="236">
        <f t="shared" si="3"/>
        <v>-0.35010060362173034</v>
      </c>
      <c r="D65" s="238">
        <v>4.97</v>
      </c>
      <c r="E65" s="236">
        <f t="shared" si="3"/>
        <v>-0.36768447837150131</v>
      </c>
      <c r="F65" s="238">
        <v>7.86</v>
      </c>
      <c r="G65" s="218"/>
      <c r="H65" s="226"/>
      <c r="I65" s="218"/>
      <c r="J65" s="225"/>
      <c r="K65" s="16"/>
      <c r="L65" s="16"/>
      <c r="M65" s="16"/>
      <c r="N65" s="16"/>
      <c r="O65" s="16"/>
      <c r="P65" s="16"/>
      <c r="Q65" s="16"/>
      <c r="R65" s="16"/>
      <c r="S65" s="16"/>
    </row>
    <row r="66" spans="1:19" s="11" customFormat="1" ht="10.199999999999999">
      <c r="A66" s="223" t="s">
        <v>104</v>
      </c>
      <c r="B66" s="238">
        <f>B44</f>
        <v>128.81</v>
      </c>
      <c r="C66" s="236">
        <f t="shared" si="3"/>
        <v>-2.3648904722201158E-2</v>
      </c>
      <c r="D66" s="239">
        <f>D44</f>
        <v>131.93</v>
      </c>
      <c r="E66" s="236">
        <f t="shared" si="3"/>
        <v>-0.60772478591817314</v>
      </c>
      <c r="F66" s="239">
        <f>F44</f>
        <v>336.32</v>
      </c>
      <c r="G66" s="218"/>
      <c r="H66" s="228"/>
      <c r="I66" s="218"/>
      <c r="J66" s="225"/>
      <c r="K66" s="16"/>
      <c r="L66" s="16"/>
      <c r="M66" s="16"/>
      <c r="N66" s="16"/>
      <c r="O66" s="16"/>
      <c r="P66" s="16"/>
      <c r="Q66" s="16"/>
      <c r="R66" s="16"/>
      <c r="S66" s="16"/>
    </row>
    <row r="67" spans="1:19" s="11" customFormat="1" ht="10.199999999999999">
      <c r="A67" s="223" t="s">
        <v>105</v>
      </c>
      <c r="B67" s="238">
        <f>B45</f>
        <v>1599.56</v>
      </c>
      <c r="C67" s="236">
        <f t="shared" si="3"/>
        <v>-4.8413387747331948E-2</v>
      </c>
      <c r="D67" s="239">
        <f>D45</f>
        <v>1680.94</v>
      </c>
      <c r="E67" s="236">
        <f t="shared" si="3"/>
        <v>3.1061767772802673E-2</v>
      </c>
      <c r="F67" s="239">
        <f>F45</f>
        <v>1630.3</v>
      </c>
      <c r="G67" s="218"/>
      <c r="H67" s="228"/>
      <c r="I67" s="218"/>
      <c r="J67" s="225"/>
      <c r="K67" s="16"/>
      <c r="L67" s="16"/>
      <c r="M67" s="16"/>
      <c r="N67" s="16"/>
      <c r="O67" s="16"/>
      <c r="P67" s="16"/>
      <c r="Q67" s="16"/>
      <c r="R67" s="16"/>
      <c r="S67" s="16"/>
    </row>
    <row r="68" spans="1:19" s="4" customFormat="1" ht="10.199999999999999">
      <c r="A68" s="223" t="s">
        <v>126</v>
      </c>
      <c r="B68" s="238">
        <f>B46+B47+B48+B49+B50+B51+B52+B53+B54+B55</f>
        <v>2390.0999999999995</v>
      </c>
      <c r="C68" s="236">
        <f t="shared" si="3"/>
        <v>0.24371663180242908</v>
      </c>
      <c r="D68" s="237">
        <f>D46+D47+D48+D49+D50+D51+D52+D53+D54+D55</f>
        <v>1921.7399999999996</v>
      </c>
      <c r="E68" s="236">
        <f t="shared" si="3"/>
        <v>-0.12703733987462551</v>
      </c>
      <c r="F68" s="237">
        <f>F46+F47+F48+F49+F50+F51+F52+F53+F54+F55</f>
        <v>2201.4</v>
      </c>
      <c r="G68" s="218"/>
      <c r="H68" s="222"/>
      <c r="I68" s="218"/>
      <c r="J68" s="229"/>
      <c r="K68" s="8"/>
      <c r="L68" s="8"/>
      <c r="M68" s="8"/>
      <c r="N68" s="8"/>
      <c r="O68" s="8"/>
      <c r="P68" s="8"/>
      <c r="Q68" s="8"/>
      <c r="R68" s="8"/>
      <c r="S68" s="8"/>
    </row>
    <row r="69" spans="1:19" s="4" customFormat="1" ht="10.199999999999999">
      <c r="A69" s="223" t="s">
        <v>127</v>
      </c>
      <c r="B69" s="238">
        <f>B56+B57+B58+B59+B60+B61</f>
        <v>387.73000000000008</v>
      </c>
      <c r="C69" s="236">
        <f t="shared" si="3"/>
        <v>-1.9546856824963044E-2</v>
      </c>
      <c r="D69" s="237">
        <f>D56+D57+D58+D59+D60+D61</f>
        <v>395.46</v>
      </c>
      <c r="E69" s="236">
        <f t="shared" si="3"/>
        <v>2.6156001868285816E-2</v>
      </c>
      <c r="F69" s="237">
        <f>F56+F57+F58+F59+F60+F61</f>
        <v>385.38</v>
      </c>
      <c r="G69" s="218"/>
      <c r="H69" s="222"/>
      <c r="I69" s="218"/>
      <c r="J69" s="229"/>
      <c r="K69" s="8"/>
      <c r="L69" s="8"/>
      <c r="M69" s="8"/>
      <c r="N69" s="8"/>
      <c r="O69" s="8"/>
      <c r="P69" s="8"/>
      <c r="Q69" s="8"/>
      <c r="R69" s="8"/>
      <c r="S69" s="8"/>
    </row>
    <row r="70" spans="1:19" s="11" customFormat="1" ht="10.199999999999999">
      <c r="A70" s="223" t="s">
        <v>128</v>
      </c>
      <c r="B70" s="238">
        <f>B62+B63+B64+B65</f>
        <v>28.930000000000003</v>
      </c>
      <c r="C70" s="236">
        <f t="shared" si="3"/>
        <v>-0.28971274245028222</v>
      </c>
      <c r="D70" s="237">
        <f>D62+D63+D64+D65</f>
        <v>40.729999999999997</v>
      </c>
      <c r="E70" s="236">
        <f t="shared" si="3"/>
        <v>1.9269269269269085E-2</v>
      </c>
      <c r="F70" s="237">
        <f>F62+F63+F64+F65</f>
        <v>39.96</v>
      </c>
      <c r="G70" s="218"/>
      <c r="H70" s="222"/>
      <c r="I70" s="218"/>
      <c r="J70" s="229"/>
      <c r="K70" s="16"/>
      <c r="L70" s="16"/>
      <c r="M70" s="16"/>
      <c r="N70" s="16"/>
      <c r="O70" s="16"/>
      <c r="P70" s="16"/>
      <c r="Q70" s="16"/>
      <c r="R70" s="16"/>
      <c r="S70" s="16"/>
    </row>
    <row r="71" spans="1:19" s="209" customFormat="1" ht="10.199999999999999" customHeight="1">
      <c r="A71" s="214" t="s">
        <v>132</v>
      </c>
      <c r="B71" s="206">
        <f>SUM(B66:B70)</f>
        <v>4535.13</v>
      </c>
      <c r="C71" s="289">
        <f t="shared" ref="C71:E71" si="4">IF((+B71/D71)&lt;0,"n.m.",IF(B71&lt;0,(+B71/D71-1)*-1,(+B71/D71-1)))</f>
        <v>8.7352546274096277E-2</v>
      </c>
      <c r="D71" s="206">
        <f>SUM(D66:D70)</f>
        <v>4170.7999999999993</v>
      </c>
      <c r="E71" s="289">
        <f t="shared" si="4"/>
        <v>-9.1993660414163347E-2</v>
      </c>
      <c r="F71" s="240">
        <f>SUM(F66:F70)</f>
        <v>4593.3600000000006</v>
      </c>
      <c r="G71" s="207">
        <f>(F71-H71)/H71</f>
        <v>-3.414400282605845E-2</v>
      </c>
      <c r="H71" s="240">
        <v>4755.74</v>
      </c>
      <c r="I71" s="207">
        <f>(H71-J71)/J71</f>
        <v>-2.5776543202289413E-2</v>
      </c>
      <c r="J71" s="240">
        <v>4881.57</v>
      </c>
    </row>
    <row r="72" spans="1:19" ht="10.199999999999999" customHeight="1">
      <c r="A72" s="216"/>
      <c r="B72" s="223"/>
      <c r="C72" s="218"/>
      <c r="D72" s="223"/>
      <c r="E72" s="212"/>
      <c r="F72" s="223"/>
      <c r="G72" s="212"/>
      <c r="H72" s="223"/>
      <c r="I72" s="208"/>
      <c r="J72" s="223"/>
    </row>
    <row r="73" spans="1:19" ht="10.199999999999999" customHeight="1">
      <c r="A73" s="241" t="s">
        <v>5</v>
      </c>
      <c r="B73" s="242"/>
      <c r="C73" s="218"/>
      <c r="D73" s="242"/>
      <c r="E73" s="212"/>
      <c r="F73" s="242"/>
      <c r="G73" s="212"/>
      <c r="H73" s="242"/>
      <c r="I73" s="212"/>
      <c r="J73" s="242"/>
    </row>
    <row r="74" spans="1:19" s="4" customFormat="1" ht="10.199999999999999">
      <c r="A74" s="216" t="s">
        <v>104</v>
      </c>
      <c r="B74" s="235">
        <v>82.3</v>
      </c>
      <c r="C74" s="236">
        <f t="shared" ref="C74:E100" si="5">IF((+B74/D74)&lt;0,"n.m.",IF(B74&lt;0,(+B74/D74-1)*-1,(+B74/D74-1)))</f>
        <v>-0.13249710129651104</v>
      </c>
      <c r="D74" s="235">
        <v>94.87</v>
      </c>
      <c r="E74" s="236">
        <f t="shared" si="5"/>
        <v>-0.47862167509342701</v>
      </c>
      <c r="F74" s="235">
        <v>181.95999999999998</v>
      </c>
      <c r="G74" s="218"/>
      <c r="H74" s="219"/>
      <c r="I74" s="218"/>
      <c r="J74" s="220"/>
      <c r="K74" s="8"/>
      <c r="L74" s="8"/>
      <c r="M74" s="8"/>
      <c r="N74" s="8"/>
      <c r="O74" s="8"/>
      <c r="P74" s="8"/>
      <c r="Q74" s="8"/>
      <c r="R74" s="8"/>
      <c r="S74" s="8"/>
    </row>
    <row r="75" spans="1:19" s="4" customFormat="1" ht="10.199999999999999">
      <c r="A75" s="216" t="s">
        <v>105</v>
      </c>
      <c r="B75" s="235">
        <v>1206.51</v>
      </c>
      <c r="C75" s="236">
        <f t="shared" si="5"/>
        <v>0.18593404433085947</v>
      </c>
      <c r="D75" s="235">
        <v>1017.35</v>
      </c>
      <c r="E75" s="236">
        <f t="shared" si="5"/>
        <v>-6.4858306293719248E-2</v>
      </c>
      <c r="F75" s="235">
        <v>1087.9100000000001</v>
      </c>
      <c r="G75" s="218"/>
      <c r="H75" s="219"/>
      <c r="I75" s="218"/>
      <c r="J75" s="220"/>
      <c r="K75" s="8"/>
      <c r="L75" s="8"/>
      <c r="M75" s="8"/>
      <c r="N75" s="8"/>
      <c r="O75" s="8"/>
      <c r="P75" s="8"/>
      <c r="Q75" s="8"/>
      <c r="R75" s="8"/>
      <c r="S75" s="8"/>
    </row>
    <row r="76" spans="1:19" s="4" customFormat="1" ht="10.199999999999999">
      <c r="A76" s="216" t="s">
        <v>106</v>
      </c>
      <c r="B76" s="235">
        <v>4.54</v>
      </c>
      <c r="C76" s="236">
        <f t="shared" si="5"/>
        <v>-0.73787528868360275</v>
      </c>
      <c r="D76" s="235">
        <v>17.32</v>
      </c>
      <c r="E76" s="236">
        <f t="shared" si="5"/>
        <v>-0.67565543071161049</v>
      </c>
      <c r="F76" s="235">
        <v>53.4</v>
      </c>
      <c r="G76" s="218"/>
      <c r="H76" s="219"/>
      <c r="I76" s="218"/>
      <c r="J76" s="220"/>
      <c r="K76" s="8"/>
      <c r="L76" s="8"/>
      <c r="M76" s="8"/>
      <c r="N76" s="8"/>
      <c r="O76" s="8"/>
      <c r="P76" s="8"/>
      <c r="Q76" s="8"/>
      <c r="R76" s="8"/>
      <c r="S76" s="8"/>
    </row>
    <row r="77" spans="1:19" s="4" customFormat="1" ht="10.199999999999999">
      <c r="A77" s="216" t="s">
        <v>107</v>
      </c>
      <c r="B77" s="235">
        <v>313.13</v>
      </c>
      <c r="C77" s="236">
        <f t="shared" si="5"/>
        <v>-6.7121491985938198E-2</v>
      </c>
      <c r="D77" s="235">
        <v>335.66</v>
      </c>
      <c r="E77" s="236">
        <f t="shared" si="5"/>
        <v>-5.6737389349444944E-2</v>
      </c>
      <c r="F77" s="235">
        <v>355.85</v>
      </c>
      <c r="G77" s="218"/>
      <c r="H77" s="219"/>
      <c r="I77" s="218"/>
      <c r="J77" s="220"/>
      <c r="K77" s="8"/>
      <c r="L77" s="8"/>
      <c r="M77" s="8"/>
      <c r="N77" s="8"/>
      <c r="O77" s="8"/>
      <c r="P77" s="8"/>
      <c r="Q77" s="8"/>
      <c r="R77" s="8"/>
      <c r="S77" s="8"/>
    </row>
    <row r="78" spans="1:19" s="11" customFormat="1" ht="10.199999999999999">
      <c r="A78" s="216" t="s">
        <v>108</v>
      </c>
      <c r="B78" s="235">
        <v>119.03</v>
      </c>
      <c r="C78" s="236">
        <f t="shared" si="5"/>
        <v>-0.75486541590295941</v>
      </c>
      <c r="D78" s="235">
        <v>485.57</v>
      </c>
      <c r="E78" s="236">
        <f t="shared" si="5"/>
        <v>-0.13315838331905161</v>
      </c>
      <c r="F78" s="235">
        <v>560.16</v>
      </c>
      <c r="G78" s="218"/>
      <c r="H78" s="219"/>
      <c r="I78" s="218"/>
      <c r="J78" s="220"/>
      <c r="K78" s="16"/>
      <c r="L78" s="16"/>
      <c r="M78" s="16"/>
      <c r="N78" s="16"/>
      <c r="O78" s="16"/>
      <c r="P78" s="16"/>
      <c r="Q78" s="16"/>
      <c r="R78" s="16"/>
      <c r="S78" s="16"/>
    </row>
    <row r="79" spans="1:19" s="11" customFormat="1" ht="10.199999999999999">
      <c r="A79" s="216" t="s">
        <v>109</v>
      </c>
      <c r="B79" s="235">
        <v>316.49</v>
      </c>
      <c r="C79" s="236">
        <f t="shared" si="5"/>
        <v>-0.48787197203838251</v>
      </c>
      <c r="D79" s="235">
        <v>617.99</v>
      </c>
      <c r="E79" s="236">
        <f t="shared" si="5"/>
        <v>1.9127115049252956</v>
      </c>
      <c r="F79" s="235">
        <v>212.17000000000002</v>
      </c>
      <c r="G79" s="218"/>
      <c r="H79" s="219"/>
      <c r="I79" s="218"/>
      <c r="J79" s="220"/>
      <c r="K79" s="16"/>
      <c r="L79" s="16"/>
      <c r="M79" s="16"/>
      <c r="N79" s="16"/>
      <c r="O79" s="16"/>
      <c r="P79" s="16"/>
      <c r="Q79" s="16"/>
      <c r="R79" s="16"/>
      <c r="S79" s="16"/>
    </row>
    <row r="80" spans="1:19" s="11" customFormat="1" ht="10.199999999999999">
      <c r="A80" s="216" t="s">
        <v>110</v>
      </c>
      <c r="B80" s="235">
        <v>342.74</v>
      </c>
      <c r="C80" s="236">
        <f t="shared" si="5"/>
        <v>-0.34910838065214511</v>
      </c>
      <c r="D80" s="235">
        <v>526.57000000000005</v>
      </c>
      <c r="E80" s="236">
        <f t="shared" si="5"/>
        <v>0.20078901760467049</v>
      </c>
      <c r="F80" s="235">
        <v>438.52</v>
      </c>
      <c r="G80" s="218"/>
      <c r="H80" s="219"/>
      <c r="I80" s="218"/>
      <c r="J80" s="220"/>
      <c r="K80" s="16"/>
      <c r="L80" s="16"/>
      <c r="M80" s="16"/>
      <c r="N80" s="16"/>
      <c r="O80" s="16"/>
      <c r="P80" s="16"/>
      <c r="Q80" s="16"/>
      <c r="R80" s="16"/>
      <c r="S80" s="16"/>
    </row>
    <row r="81" spans="1:19" s="11" customFormat="1" ht="10.199999999999999">
      <c r="A81" s="216" t="s">
        <v>111</v>
      </c>
      <c r="B81" s="235">
        <v>385.47</v>
      </c>
      <c r="C81" s="236">
        <f t="shared" si="5"/>
        <v>-0.21359936348613739</v>
      </c>
      <c r="D81" s="235">
        <v>490.17</v>
      </c>
      <c r="E81" s="236">
        <f t="shared" si="5"/>
        <v>0.63422684536907381</v>
      </c>
      <c r="F81" s="235">
        <v>299.94</v>
      </c>
      <c r="G81" s="218"/>
      <c r="H81" s="219"/>
      <c r="I81" s="218"/>
      <c r="J81" s="220"/>
      <c r="K81" s="16"/>
      <c r="L81" s="16"/>
      <c r="M81" s="16"/>
      <c r="N81" s="16"/>
      <c r="O81" s="16"/>
      <c r="P81" s="16"/>
      <c r="Q81" s="16"/>
      <c r="R81" s="16"/>
      <c r="S81" s="16"/>
    </row>
    <row r="82" spans="1:19" s="11" customFormat="1" ht="10.199999999999999">
      <c r="A82" s="216" t="s">
        <v>112</v>
      </c>
      <c r="B82" s="235">
        <v>52.97</v>
      </c>
      <c r="C82" s="236">
        <f t="shared" si="5"/>
        <v>9.7823834196891113E-2</v>
      </c>
      <c r="D82" s="235">
        <v>48.25</v>
      </c>
      <c r="E82" s="236">
        <f t="shared" si="5"/>
        <v>-0.35468770897418744</v>
      </c>
      <c r="F82" s="235">
        <v>74.77</v>
      </c>
      <c r="G82" s="218"/>
      <c r="H82" s="219"/>
      <c r="I82" s="218"/>
      <c r="J82" s="220"/>
      <c r="K82" s="16"/>
      <c r="L82" s="16"/>
      <c r="M82" s="16"/>
      <c r="N82" s="16"/>
      <c r="O82" s="16"/>
      <c r="P82" s="16"/>
      <c r="Q82" s="16"/>
      <c r="R82" s="16"/>
      <c r="S82" s="16"/>
    </row>
    <row r="83" spans="1:19" s="11" customFormat="1" ht="10.199999999999999">
      <c r="A83" s="216" t="s">
        <v>113</v>
      </c>
      <c r="B83" s="235">
        <v>56.71</v>
      </c>
      <c r="C83" s="236">
        <f t="shared" si="5"/>
        <v>-0.49756356870736251</v>
      </c>
      <c r="D83" s="235">
        <v>112.87</v>
      </c>
      <c r="E83" s="236">
        <f t="shared" si="5"/>
        <v>-0.24938485070160266</v>
      </c>
      <c r="F83" s="235">
        <v>150.37</v>
      </c>
      <c r="G83" s="218"/>
      <c r="H83" s="219"/>
      <c r="I83" s="218"/>
      <c r="J83" s="220"/>
      <c r="K83" s="16"/>
      <c r="L83" s="16"/>
      <c r="M83" s="16"/>
      <c r="N83" s="16"/>
      <c r="O83" s="16"/>
      <c r="P83" s="16"/>
      <c r="Q83" s="16"/>
      <c r="R83" s="16"/>
      <c r="S83" s="16"/>
    </row>
    <row r="84" spans="1:19" s="11" customFormat="1" ht="10.199999999999999">
      <c r="A84" s="216" t="s">
        <v>114</v>
      </c>
      <c r="B84" s="235">
        <v>91.98</v>
      </c>
      <c r="C84" s="236">
        <f t="shared" si="5"/>
        <v>2.8372966207759704</v>
      </c>
      <c r="D84" s="235">
        <v>23.97</v>
      </c>
      <c r="E84" s="236">
        <f t="shared" si="5"/>
        <v>0.11957029425502097</v>
      </c>
      <c r="F84" s="235">
        <v>21.41</v>
      </c>
      <c r="G84" s="218"/>
      <c r="H84" s="219"/>
      <c r="I84" s="218"/>
      <c r="J84" s="220"/>
      <c r="K84" s="16"/>
      <c r="L84" s="16"/>
      <c r="M84" s="16"/>
      <c r="N84" s="16"/>
      <c r="O84" s="16"/>
      <c r="P84" s="16"/>
      <c r="Q84" s="16"/>
      <c r="R84" s="16"/>
      <c r="S84" s="16"/>
    </row>
    <row r="85" spans="1:19" s="11" customFormat="1" ht="10.199999999999999">
      <c r="A85" s="216" t="s">
        <v>115</v>
      </c>
      <c r="B85" s="235">
        <v>26.77</v>
      </c>
      <c r="C85" s="236">
        <f t="shared" si="5"/>
        <v>0.869413407821229</v>
      </c>
      <c r="D85" s="235">
        <v>14.32</v>
      </c>
      <c r="E85" s="236">
        <f t="shared" si="5"/>
        <v>-0.58933180384284478</v>
      </c>
      <c r="F85" s="235">
        <v>34.869999999999997</v>
      </c>
      <c r="G85" s="218"/>
      <c r="H85" s="219"/>
      <c r="I85" s="218"/>
      <c r="J85" s="220"/>
      <c r="K85" s="16"/>
      <c r="L85" s="16"/>
      <c r="M85" s="16"/>
      <c r="N85" s="16"/>
      <c r="O85" s="16"/>
      <c r="P85" s="16"/>
      <c r="Q85" s="16"/>
      <c r="R85" s="16"/>
      <c r="S85" s="16"/>
    </row>
    <row r="86" spans="1:19" s="11" customFormat="1" ht="10.199999999999999">
      <c r="A86" s="216" t="s">
        <v>116</v>
      </c>
      <c r="B86" s="235">
        <v>265.76</v>
      </c>
      <c r="C86" s="236">
        <f t="shared" si="5"/>
        <v>0.82740837516330856</v>
      </c>
      <c r="D86" s="235">
        <v>145.43</v>
      </c>
      <c r="E86" s="236">
        <f t="shared" si="5"/>
        <v>-8.1185241344452819E-2</v>
      </c>
      <c r="F86" s="237">
        <v>158.28</v>
      </c>
      <c r="G86" s="218"/>
      <c r="H86" s="219"/>
      <c r="I86" s="218"/>
      <c r="J86" s="220"/>
      <c r="K86" s="16"/>
      <c r="L86" s="16"/>
      <c r="M86" s="16"/>
      <c r="N86" s="16"/>
      <c r="O86" s="16"/>
      <c r="P86" s="16"/>
      <c r="Q86" s="16"/>
      <c r="R86" s="16"/>
      <c r="S86" s="16"/>
    </row>
    <row r="87" spans="1:19" s="11" customFormat="1" ht="10.199999999999999">
      <c r="A87" s="216" t="s">
        <v>117</v>
      </c>
      <c r="B87" s="237">
        <v>15.16</v>
      </c>
      <c r="C87" s="236">
        <f t="shared" si="5"/>
        <v>-6.0718711276332105E-2</v>
      </c>
      <c r="D87" s="237">
        <v>16.14</v>
      </c>
      <c r="E87" s="236">
        <f t="shared" si="5"/>
        <v>1.7171717171717171</v>
      </c>
      <c r="F87" s="235">
        <v>5.94</v>
      </c>
      <c r="G87" s="218"/>
      <c r="H87" s="222"/>
      <c r="I87" s="218"/>
      <c r="J87" s="223"/>
      <c r="K87" s="16"/>
      <c r="L87" s="16"/>
      <c r="M87" s="16"/>
      <c r="N87" s="16"/>
      <c r="O87" s="16"/>
      <c r="P87" s="16"/>
      <c r="Q87" s="16"/>
      <c r="R87" s="16"/>
      <c r="S87" s="16"/>
    </row>
    <row r="88" spans="1:19" s="11" customFormat="1" ht="10.199999999999999">
      <c r="A88" s="216" t="s">
        <v>118</v>
      </c>
      <c r="B88" s="235">
        <v>0</v>
      </c>
      <c r="C88" s="236"/>
      <c r="D88" s="235">
        <v>0</v>
      </c>
      <c r="E88" s="236"/>
      <c r="F88" s="235">
        <v>0</v>
      </c>
      <c r="G88" s="218"/>
      <c r="H88" s="219"/>
      <c r="I88" s="218"/>
      <c r="J88" s="220"/>
      <c r="K88" s="16"/>
      <c r="L88" s="16"/>
      <c r="M88" s="16"/>
      <c r="N88" s="16"/>
      <c r="O88" s="16"/>
      <c r="P88" s="16"/>
      <c r="Q88" s="16"/>
      <c r="R88" s="16"/>
      <c r="S88" s="16"/>
    </row>
    <row r="89" spans="1:19" s="4" customFormat="1" ht="10.199999999999999">
      <c r="A89" s="216" t="s">
        <v>119</v>
      </c>
      <c r="B89" s="235">
        <v>2.21</v>
      </c>
      <c r="C89" s="236">
        <f t="shared" si="5"/>
        <v>0.12182741116751261</v>
      </c>
      <c r="D89" s="235">
        <v>1.97</v>
      </c>
      <c r="E89" s="236">
        <f t="shared" si="5"/>
        <v>0.85849056603773577</v>
      </c>
      <c r="F89" s="235">
        <v>1.06</v>
      </c>
      <c r="G89" s="218"/>
      <c r="H89" s="219"/>
      <c r="I89" s="218"/>
      <c r="J89" s="220"/>
      <c r="K89" s="8"/>
      <c r="L89" s="8"/>
      <c r="M89" s="8"/>
      <c r="N89" s="8"/>
      <c r="O89" s="8"/>
      <c r="P89" s="8"/>
      <c r="Q89" s="8"/>
      <c r="R89" s="8"/>
      <c r="S89" s="8"/>
    </row>
    <row r="90" spans="1:19" s="11" customFormat="1" ht="10.199999999999999">
      <c r="A90" s="216" t="s">
        <v>120</v>
      </c>
      <c r="B90" s="235">
        <v>0</v>
      </c>
      <c r="C90" s="236"/>
      <c r="D90" s="235">
        <v>0</v>
      </c>
      <c r="E90" s="236"/>
      <c r="F90" s="235">
        <v>0</v>
      </c>
      <c r="G90" s="218"/>
      <c r="H90" s="219"/>
      <c r="I90" s="218"/>
      <c r="J90" s="220"/>
      <c r="K90" s="16"/>
      <c r="L90" s="16"/>
      <c r="M90" s="16"/>
      <c r="N90" s="16"/>
      <c r="O90" s="16"/>
      <c r="P90" s="16"/>
      <c r="Q90" s="16"/>
      <c r="R90" s="16"/>
      <c r="S90" s="16"/>
    </row>
    <row r="91" spans="1:19" s="11" customFormat="1" ht="10.199999999999999">
      <c r="A91" s="216" t="s">
        <v>121</v>
      </c>
      <c r="B91" s="235">
        <v>184.84</v>
      </c>
      <c r="C91" s="236">
        <f t="shared" si="5"/>
        <v>0.12624908603460883</v>
      </c>
      <c r="D91" s="235">
        <v>164.12</v>
      </c>
      <c r="E91" s="236">
        <f t="shared" si="5"/>
        <v>0.43725369997372798</v>
      </c>
      <c r="F91" s="235">
        <v>114.19</v>
      </c>
      <c r="G91" s="218"/>
      <c r="H91" s="219"/>
      <c r="I91" s="218"/>
      <c r="J91" s="220"/>
      <c r="K91" s="16"/>
      <c r="L91" s="16"/>
      <c r="M91" s="16"/>
      <c r="N91" s="16"/>
      <c r="O91" s="16"/>
      <c r="P91" s="16"/>
      <c r="Q91" s="16"/>
      <c r="R91" s="16"/>
      <c r="S91" s="16"/>
    </row>
    <row r="92" spans="1:19" s="11" customFormat="1" ht="10.199999999999999">
      <c r="A92" s="216" t="s">
        <v>122</v>
      </c>
      <c r="B92" s="235">
        <v>0.66</v>
      </c>
      <c r="C92" s="236">
        <f t="shared" si="5"/>
        <v>-0.93843283582089554</v>
      </c>
      <c r="D92" s="235">
        <v>10.72</v>
      </c>
      <c r="E92" s="236">
        <f t="shared" si="5"/>
        <v>-0.61782531194295898</v>
      </c>
      <c r="F92" s="235">
        <v>28.05</v>
      </c>
      <c r="G92" s="218"/>
      <c r="H92" s="219"/>
      <c r="I92" s="218"/>
      <c r="J92" s="220"/>
      <c r="K92" s="16"/>
      <c r="L92" s="16"/>
      <c r="M92" s="16"/>
      <c r="N92" s="16"/>
      <c r="O92" s="16"/>
      <c r="P92" s="16"/>
      <c r="Q92" s="16"/>
      <c r="R92" s="16"/>
      <c r="S92" s="16"/>
    </row>
    <row r="93" spans="1:19" s="11" customFormat="1" ht="10.199999999999999">
      <c r="A93" s="216" t="s">
        <v>123</v>
      </c>
      <c r="B93" s="235">
        <v>0.41</v>
      </c>
      <c r="C93" s="236">
        <f t="shared" si="5"/>
        <v>3.0999999999999996</v>
      </c>
      <c r="D93" s="235">
        <v>0.1</v>
      </c>
      <c r="E93" s="236">
        <f t="shared" si="5"/>
        <v>-0.92</v>
      </c>
      <c r="F93" s="238">
        <v>1.25</v>
      </c>
      <c r="G93" s="224"/>
      <c r="H93" s="219"/>
      <c r="I93" s="224"/>
      <c r="J93" s="220"/>
      <c r="K93" s="16"/>
      <c r="L93" s="16"/>
      <c r="M93" s="16"/>
      <c r="N93" s="16"/>
      <c r="O93" s="16"/>
      <c r="P93" s="16"/>
      <c r="Q93" s="16"/>
      <c r="R93" s="16"/>
      <c r="S93" s="16"/>
    </row>
    <row r="94" spans="1:19" s="11" customFormat="1" ht="10.199999999999999">
      <c r="A94" s="216" t="s">
        <v>124</v>
      </c>
      <c r="B94" s="238">
        <v>3.02</v>
      </c>
      <c r="C94" s="236">
        <f t="shared" si="5"/>
        <v>-0.66105499438832771</v>
      </c>
      <c r="D94" s="238">
        <v>8.91</v>
      </c>
      <c r="E94" s="236">
        <f t="shared" si="5"/>
        <v>-0.59053308823529416</v>
      </c>
      <c r="F94" s="238">
        <v>21.76</v>
      </c>
      <c r="G94" s="218"/>
      <c r="H94" s="226"/>
      <c r="I94" s="218"/>
      <c r="J94" s="225"/>
      <c r="K94" s="16"/>
      <c r="L94" s="16"/>
      <c r="M94" s="16"/>
      <c r="N94" s="16"/>
      <c r="O94" s="16"/>
      <c r="P94" s="16"/>
      <c r="Q94" s="16"/>
      <c r="R94" s="16"/>
      <c r="S94" s="16"/>
    </row>
    <row r="95" spans="1:19" s="11" customFormat="1" ht="10.199999999999999">
      <c r="A95" s="216" t="s">
        <v>125</v>
      </c>
      <c r="B95" s="238">
        <v>6.75</v>
      </c>
      <c r="C95" s="236">
        <f t="shared" si="5"/>
        <v>-0.32567432567432564</v>
      </c>
      <c r="D95" s="238">
        <v>10.01</v>
      </c>
      <c r="E95" s="236">
        <f t="shared" si="5"/>
        <v>1.7651933701657456</v>
      </c>
      <c r="F95" s="239">
        <v>3.62</v>
      </c>
      <c r="G95" s="218"/>
      <c r="H95" s="226"/>
      <c r="I95" s="218"/>
      <c r="J95" s="225"/>
      <c r="K95" s="16"/>
      <c r="L95" s="16"/>
      <c r="M95" s="16"/>
      <c r="N95" s="16"/>
      <c r="O95" s="16"/>
      <c r="P95" s="16"/>
      <c r="Q95" s="16"/>
      <c r="R95" s="16"/>
      <c r="S95" s="16"/>
    </row>
    <row r="96" spans="1:19" s="11" customFormat="1" ht="10.199999999999999">
      <c r="A96" s="223" t="s">
        <v>104</v>
      </c>
      <c r="B96" s="238">
        <f>B74</f>
        <v>82.3</v>
      </c>
      <c r="C96" s="236">
        <f t="shared" si="5"/>
        <v>-0.13249710129651104</v>
      </c>
      <c r="D96" s="239">
        <f>D74</f>
        <v>94.87</v>
      </c>
      <c r="E96" s="236">
        <f t="shared" si="5"/>
        <v>-0.47862167509342701</v>
      </c>
      <c r="F96" s="239">
        <f>F74</f>
        <v>181.95999999999998</v>
      </c>
      <c r="G96" s="218"/>
      <c r="H96" s="228"/>
      <c r="I96" s="218"/>
      <c r="J96" s="225"/>
      <c r="K96" s="16"/>
      <c r="L96" s="16"/>
      <c r="M96" s="16"/>
      <c r="N96" s="16"/>
      <c r="O96" s="16"/>
      <c r="P96" s="16"/>
      <c r="Q96" s="16"/>
      <c r="R96" s="16"/>
      <c r="S96" s="16"/>
    </row>
    <row r="97" spans="1:19" s="11" customFormat="1" ht="10.199999999999999">
      <c r="A97" s="223" t="s">
        <v>105</v>
      </c>
      <c r="B97" s="238">
        <f>B75</f>
        <v>1206.51</v>
      </c>
      <c r="C97" s="236">
        <f t="shared" si="5"/>
        <v>0.18593404433085947</v>
      </c>
      <c r="D97" s="239">
        <f>D75</f>
        <v>1017.35</v>
      </c>
      <c r="E97" s="236">
        <f t="shared" si="5"/>
        <v>-6.4858306293719248E-2</v>
      </c>
      <c r="F97" s="239">
        <f>F75</f>
        <v>1087.9100000000001</v>
      </c>
      <c r="G97" s="218"/>
      <c r="H97" s="228"/>
      <c r="I97" s="218"/>
      <c r="J97" s="225"/>
      <c r="K97" s="16"/>
      <c r="L97" s="16"/>
      <c r="M97" s="16"/>
      <c r="N97" s="16"/>
      <c r="O97" s="16"/>
      <c r="P97" s="16"/>
      <c r="Q97" s="16"/>
      <c r="R97" s="16"/>
      <c r="S97" s="16"/>
    </row>
    <row r="98" spans="1:19" s="4" customFormat="1" ht="10.199999999999999">
      <c r="A98" s="223" t="s">
        <v>126</v>
      </c>
      <c r="B98" s="238">
        <f>B76+B77+B78+B79+B80+B81+B82+B83+B84+B85</f>
        <v>1709.8300000000002</v>
      </c>
      <c r="C98" s="236">
        <f t="shared" si="5"/>
        <v>-0.36025876551339653</v>
      </c>
      <c r="D98" s="237">
        <f>D76+D77+D78+D79+D80+D81+D82+D83+D84+D85</f>
        <v>2672.69</v>
      </c>
      <c r="E98" s="236">
        <f t="shared" si="5"/>
        <v>0.21405340092484115</v>
      </c>
      <c r="F98" s="237">
        <f>F76+F77+F78+F79+F80+F81+F82+F83+F84+F85</f>
        <v>2201.4599999999996</v>
      </c>
      <c r="G98" s="218"/>
      <c r="H98" s="222"/>
      <c r="I98" s="218"/>
      <c r="J98" s="229"/>
      <c r="K98" s="8"/>
      <c r="L98" s="8"/>
      <c r="M98" s="8"/>
      <c r="N98" s="8"/>
      <c r="O98" s="8"/>
      <c r="P98" s="8"/>
      <c r="Q98" s="8"/>
      <c r="R98" s="8"/>
      <c r="S98" s="8"/>
    </row>
    <row r="99" spans="1:19" s="4" customFormat="1" ht="10.199999999999999">
      <c r="A99" s="223" t="s">
        <v>127</v>
      </c>
      <c r="B99" s="238">
        <f>B86+B87+B88+B89+B90+B91</f>
        <v>467.97</v>
      </c>
      <c r="C99" s="236">
        <f t="shared" si="5"/>
        <v>0.42821827504120136</v>
      </c>
      <c r="D99" s="311">
        <f>D86+D87+D88+D89+D90+D91</f>
        <v>327.65999999999997</v>
      </c>
      <c r="E99" s="236">
        <f t="shared" si="5"/>
        <v>0.17243353490535629</v>
      </c>
      <c r="F99" s="311">
        <f>F86+F87+F88+F89+F90+F91</f>
        <v>279.47000000000003</v>
      </c>
      <c r="G99" s="218"/>
      <c r="H99" s="222"/>
      <c r="I99" s="218"/>
      <c r="J99" s="229"/>
      <c r="K99" s="8"/>
      <c r="L99" s="8"/>
      <c r="M99" s="8"/>
      <c r="N99" s="8"/>
      <c r="O99" s="8"/>
      <c r="P99" s="8"/>
      <c r="Q99" s="8"/>
      <c r="R99" s="8"/>
      <c r="S99" s="8"/>
    </row>
    <row r="100" spans="1:19" s="11" customFormat="1" ht="10.199999999999999">
      <c r="A100" s="223" t="s">
        <v>128</v>
      </c>
      <c r="B100" s="238">
        <f>B92+B93+B94+B95</f>
        <v>10.84</v>
      </c>
      <c r="C100" s="313">
        <f t="shared" si="5"/>
        <v>-0.63550773369199731</v>
      </c>
      <c r="D100" s="312">
        <f>D92+D93+D94+D95</f>
        <v>29.740000000000002</v>
      </c>
      <c r="E100" s="313">
        <f t="shared" si="5"/>
        <v>-0.4561082662765179</v>
      </c>
      <c r="F100" s="312">
        <f>F92+F93+F94+F95</f>
        <v>54.68</v>
      </c>
      <c r="G100" s="218"/>
      <c r="H100" s="222"/>
      <c r="I100" s="218"/>
      <c r="J100" s="229"/>
      <c r="K100" s="16"/>
      <c r="L100" s="16"/>
      <c r="M100" s="16"/>
      <c r="N100" s="16"/>
      <c r="O100" s="16"/>
      <c r="P100" s="16"/>
      <c r="Q100" s="16"/>
      <c r="R100" s="16"/>
      <c r="S100" s="16"/>
    </row>
    <row r="101" spans="1:19" s="209" customFormat="1" ht="10.199999999999999" customHeight="1">
      <c r="A101" s="205" t="s">
        <v>133</v>
      </c>
      <c r="B101" s="206">
        <f>SUM(B96:B100)</f>
        <v>3477.4500000000007</v>
      </c>
      <c r="C101" s="314">
        <f t="shared" ref="C101:E101" si="6">IF((+B101/D101)&lt;0,"n.m.",IF(B101&lt;0,(+B101/D101-1)*-1,(+B101/D101-1)))</f>
        <v>-0.16050464595841418</v>
      </c>
      <c r="D101" s="206">
        <f>SUM(D96:D100)</f>
        <v>4142.3099999999995</v>
      </c>
      <c r="E101" s="314">
        <f t="shared" si="6"/>
        <v>8.8511830307871575E-2</v>
      </c>
      <c r="F101" s="206">
        <f>SUM(F96:F100)</f>
        <v>3805.48</v>
      </c>
      <c r="G101" s="207">
        <f>(F101-H101)/H101</f>
        <v>-0.12034802548241839</v>
      </c>
      <c r="H101" s="206">
        <v>4326.12</v>
      </c>
      <c r="I101" s="207">
        <f>(H101-J101)/J101</f>
        <v>-6.897286408801287E-2</v>
      </c>
      <c r="J101" s="206">
        <v>4646.6100000000015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&amp;A</oddHeader>
  </headerFooter>
  <rowBreaks count="2" manualBreakCount="2">
    <brk id="42" max="14" man="1"/>
    <brk id="7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view="pageBreakPreview" zoomScale="110" zoomScaleNormal="100" zoomScaleSheetLayoutView="110" workbookViewId="0">
      <pane xSplit="1" ySplit="1" topLeftCell="B2" activePane="bottomRight" state="frozen"/>
      <selection activeCell="C35" sqref="C35"/>
      <selection pane="topRight" activeCell="C35" sqref="C35"/>
      <selection pane="bottomLeft" activeCell="C35" sqref="C35"/>
      <selection pane="bottomRight" activeCell="A3" sqref="A3"/>
    </sheetView>
  </sheetViews>
  <sheetFormatPr baseColWidth="10" defaultColWidth="20.6640625" defaultRowHeight="12" customHeight="1" outlineLevelRow="1"/>
  <cols>
    <col min="1" max="1" width="20.6640625" style="155" customWidth="1"/>
    <col min="2" max="7" width="10.88671875" style="112" customWidth="1"/>
    <col min="8" max="10" width="10.88671875" style="156" customWidth="1"/>
    <col min="11" max="16384" width="20.6640625" style="155"/>
  </cols>
  <sheetData>
    <row r="1" spans="1:20" s="154" customFormat="1" ht="24.75" customHeight="1">
      <c r="A1" s="109" t="s">
        <v>140</v>
      </c>
      <c r="B1" s="2">
        <v>2015</v>
      </c>
      <c r="C1" s="2" t="s">
        <v>149</v>
      </c>
      <c r="D1" s="2">
        <v>2014</v>
      </c>
      <c r="E1" s="2" t="s">
        <v>1</v>
      </c>
      <c r="F1" s="2">
        <v>2013</v>
      </c>
      <c r="G1" s="2" t="s">
        <v>2</v>
      </c>
      <c r="H1" s="2">
        <v>2012</v>
      </c>
      <c r="I1" s="2" t="s">
        <v>3</v>
      </c>
      <c r="J1" s="2">
        <v>2011</v>
      </c>
    </row>
    <row r="2" spans="1:20" ht="3" hidden="1" customHeight="1" outlineLevel="1"/>
    <row r="3" spans="1:20" s="161" customFormat="1" ht="10.199999999999999" customHeight="1" collapsed="1">
      <c r="A3" s="157" t="s">
        <v>4</v>
      </c>
      <c r="B3" s="158">
        <f>B71</f>
        <v>3250.1099999999997</v>
      </c>
      <c r="C3" s="288">
        <f t="shared" ref="C3:E7" si="0">IF((+B3/D3)&lt;0,"n.m.",IF(B3&lt;0,(+B3/D3-1)*-1,(+B3/D3-1)))</f>
        <v>9.4261549960607871E-2</v>
      </c>
      <c r="D3" s="158">
        <f>D71</f>
        <v>2970.14</v>
      </c>
      <c r="E3" s="288">
        <f t="shared" si="0"/>
        <v>5.2341793006685844E-2</v>
      </c>
      <c r="F3" s="158">
        <f>F71</f>
        <v>2822.41</v>
      </c>
      <c r="G3" s="160">
        <f>(F3-H3)/H3</f>
        <v>-3.5027317546822694E-2</v>
      </c>
      <c r="H3" s="158">
        <v>2924.8599999999997</v>
      </c>
      <c r="I3" s="160">
        <v>1.5735097497872941E-2</v>
      </c>
      <c r="J3" s="158">
        <v>2879.5499999999997</v>
      </c>
    </row>
    <row r="4" spans="1:20" s="161" customFormat="1" ht="10.199999999999999" customHeight="1">
      <c r="A4" s="157" t="s">
        <v>5</v>
      </c>
      <c r="B4" s="158">
        <f>B101</f>
        <v>4253.2299999999996</v>
      </c>
      <c r="C4" s="288">
        <f t="shared" si="0"/>
        <v>-6.9561450906871602E-2</v>
      </c>
      <c r="D4" s="158">
        <f>D101</f>
        <v>4571.21</v>
      </c>
      <c r="E4" s="288">
        <f t="shared" si="0"/>
        <v>8.7792817232549947E-2</v>
      </c>
      <c r="F4" s="158">
        <f>F101</f>
        <v>4202.28</v>
      </c>
      <c r="G4" s="160">
        <f>(F4-H4)/H4</f>
        <v>4.059846520715242E-2</v>
      </c>
      <c r="H4" s="158">
        <v>4038.33</v>
      </c>
      <c r="I4" s="160">
        <v>6.7708553661322446E-2</v>
      </c>
      <c r="J4" s="158">
        <v>3782.24</v>
      </c>
    </row>
    <row r="5" spans="1:20" s="161" customFormat="1" ht="10.199999999999999" customHeight="1">
      <c r="A5" s="157" t="s">
        <v>6</v>
      </c>
      <c r="B5" s="158">
        <v>2790.8809999999999</v>
      </c>
      <c r="C5" s="288">
        <f t="shared" si="0"/>
        <v>1.9151814813935575E-2</v>
      </c>
      <c r="D5" s="158">
        <v>2738.4349999999999</v>
      </c>
      <c r="E5" s="288">
        <f t="shared" si="0"/>
        <v>0.12022461476408042</v>
      </c>
      <c r="F5" s="158">
        <v>2444.5410000000002</v>
      </c>
      <c r="G5" s="160">
        <f>(F5-H5)/H5</f>
        <v>-8.1445778967508917E-2</v>
      </c>
      <c r="H5" s="158">
        <v>2661.2919999999999</v>
      </c>
      <c r="I5" s="160">
        <v>-6.3691542554613845E-2</v>
      </c>
      <c r="J5" s="158">
        <v>2842.3240000000001</v>
      </c>
    </row>
    <row r="6" spans="1:20" s="161" customFormat="1" ht="10.199999999999999" customHeight="1">
      <c r="A6" s="157" t="s">
        <v>135</v>
      </c>
      <c r="B6" s="158">
        <v>46.787999999999997</v>
      </c>
      <c r="C6" s="288">
        <f t="shared" si="0"/>
        <v>-0.49243336479317867</v>
      </c>
      <c r="D6" s="158">
        <v>92.180999999999997</v>
      </c>
      <c r="E6" s="288">
        <f t="shared" si="0"/>
        <v>0.32491555874955069</v>
      </c>
      <c r="F6" s="158">
        <v>69.575000000000003</v>
      </c>
      <c r="G6" s="160">
        <f>(F6-H6)/H6</f>
        <v>-0.45187618664964985</v>
      </c>
      <c r="H6" s="158">
        <v>126.93300000000001</v>
      </c>
      <c r="I6" s="160">
        <f>(H6/J6)-1</f>
        <v>1.1505319869883439</v>
      </c>
      <c r="J6" s="158">
        <v>59.024000000000001</v>
      </c>
    </row>
    <row r="7" spans="1:20" s="161" customFormat="1" ht="10.199999999999999" customHeight="1">
      <c r="A7" s="157" t="s">
        <v>145</v>
      </c>
      <c r="B7" s="158">
        <v>46.787999999999997</v>
      </c>
      <c r="C7" s="288">
        <f t="shared" si="0"/>
        <v>-0.49243336479317867</v>
      </c>
      <c r="D7" s="158">
        <v>92.180999999999997</v>
      </c>
      <c r="E7" s="288">
        <f t="shared" si="0"/>
        <v>0.32491555874955069</v>
      </c>
      <c r="F7" s="158">
        <v>69.575000000000003</v>
      </c>
      <c r="G7" s="160">
        <f>(F7-H7)/H7</f>
        <v>-0.45187618664964985</v>
      </c>
      <c r="H7" s="158">
        <v>126.93300000000001</v>
      </c>
      <c r="I7" s="160">
        <f>(H7/J7)-1</f>
        <v>1.1505319869883439</v>
      </c>
      <c r="J7" s="158">
        <v>59.024000000000001</v>
      </c>
    </row>
    <row r="8" spans="1:20" ht="10.199999999999999" customHeight="1">
      <c r="A8" s="162" t="s">
        <v>136</v>
      </c>
      <c r="B8" s="163">
        <f>B6/B5</f>
        <v>1.6764598705570032E-2</v>
      </c>
      <c r="C8" s="160"/>
      <c r="D8" s="163">
        <f>D6/D5</f>
        <v>3.3661927341711598E-2</v>
      </c>
      <c r="E8" s="163"/>
      <c r="F8" s="163">
        <f>F6/F5</f>
        <v>2.8461375775656862E-2</v>
      </c>
      <c r="G8" s="163"/>
      <c r="H8" s="163">
        <f>H6/H5</f>
        <v>4.7696006300699062E-2</v>
      </c>
      <c r="I8" s="163"/>
      <c r="J8" s="163">
        <f>J6/J5</f>
        <v>2.0766105482696553E-2</v>
      </c>
    </row>
    <row r="9" spans="1:20" ht="10.199999999999999" customHeight="1">
      <c r="A9" s="162" t="s">
        <v>137</v>
      </c>
      <c r="B9" s="164">
        <f>B3/Group!B2</f>
        <v>0.22744328806082115</v>
      </c>
      <c r="C9" s="164"/>
      <c r="D9" s="164">
        <f>D3/[1]Group!D188</f>
        <v>0.21882595462927693</v>
      </c>
      <c r="E9" s="164"/>
      <c r="F9" s="164">
        <f>F3/Group!F186</f>
        <v>0.2079419026056743</v>
      </c>
      <c r="G9" s="164"/>
      <c r="H9" s="164">
        <f>H3/Group!H2</f>
        <v>0.20828479056584959</v>
      </c>
      <c r="I9" s="164"/>
      <c r="J9" s="164">
        <f>J3/Group!J2</f>
        <v>0.20100377988042589</v>
      </c>
    </row>
    <row r="10" spans="1:20" ht="10.199999999999999" customHeight="1">
      <c r="A10" s="162" t="s">
        <v>138</v>
      </c>
      <c r="B10" s="164">
        <f>B4/Group!B3</f>
        <v>0.32381926182641541</v>
      </c>
      <c r="C10" s="164"/>
      <c r="D10" s="164">
        <f>D4/[1]Group!D219</f>
        <v>0.33937034881303785</v>
      </c>
      <c r="E10" s="164"/>
      <c r="F10" s="164">
        <f>F4/Group!F216</f>
        <v>0.31198068550997493</v>
      </c>
      <c r="G10" s="164"/>
      <c r="H10" s="164">
        <f>H4/Group!H3</f>
        <v>0.30587245297538523</v>
      </c>
      <c r="I10" s="164"/>
      <c r="J10" s="164">
        <f>J4/Group!J3</f>
        <v>0.28322899505766064</v>
      </c>
    </row>
    <row r="11" spans="1:20" ht="10.199999999999999" customHeight="1">
      <c r="A11" s="162"/>
      <c r="B11" s="165"/>
      <c r="C11" s="165"/>
      <c r="D11" s="165"/>
      <c r="E11" s="165"/>
      <c r="F11" s="165"/>
      <c r="G11" s="165"/>
      <c r="H11" s="165"/>
      <c r="I11" s="165"/>
      <c r="J11" s="165"/>
    </row>
    <row r="12" spans="1:20" s="161" customFormat="1" ht="10.199999999999999" customHeight="1">
      <c r="A12" s="157" t="s">
        <v>103</v>
      </c>
      <c r="B12" s="166"/>
      <c r="C12" s="166"/>
      <c r="D12" s="166"/>
      <c r="E12" s="166"/>
      <c r="F12" s="166"/>
      <c r="G12" s="166"/>
      <c r="H12" s="166"/>
      <c r="I12" s="166"/>
      <c r="J12" s="166"/>
    </row>
    <row r="13" spans="1:20" s="4" customFormat="1" ht="10.199999999999999">
      <c r="A13" s="167" t="s">
        <v>104</v>
      </c>
      <c r="B13" s="168">
        <v>9394</v>
      </c>
      <c r="C13" s="195">
        <f>IF((+B13/D13)&lt;0,"n.m.",IF(B13&lt;0,(+B13/D13-1)*-1,(+B13/D13-1)))</f>
        <v>0.22477183833116032</v>
      </c>
      <c r="D13" s="168">
        <v>7670</v>
      </c>
      <c r="E13" s="195">
        <f>IF((+D13/F13)&lt;0,"n.m.",IF(D13&lt;0,(+D13/F13-1)*-1,(+D13/F13-1)))</f>
        <v>8.3639446171234866E-2</v>
      </c>
      <c r="F13" s="168">
        <v>7078</v>
      </c>
      <c r="G13" s="169"/>
      <c r="H13" s="170"/>
      <c r="I13" s="169"/>
      <c r="J13" s="171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s="4" customFormat="1" ht="10.199999999999999">
      <c r="A14" s="167" t="s">
        <v>105</v>
      </c>
      <c r="B14" s="168">
        <v>2259</v>
      </c>
      <c r="C14" s="195">
        <f t="shared" ref="C14:E39" si="1">IF((+B14/D14)&lt;0,"n.m.",IF(B14&lt;0,(+B14/D14-1)*-1,(+B14/D14-1)))</f>
        <v>0.52018842530282638</v>
      </c>
      <c r="D14" s="168">
        <v>1486</v>
      </c>
      <c r="E14" s="195">
        <f t="shared" si="1"/>
        <v>0.29217391304347817</v>
      </c>
      <c r="F14" s="168">
        <v>1150</v>
      </c>
      <c r="G14" s="169"/>
      <c r="H14" s="170"/>
      <c r="I14" s="169"/>
      <c r="J14" s="171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s="4" customFormat="1" ht="10.199999999999999">
      <c r="A15" s="167" t="s">
        <v>106</v>
      </c>
      <c r="B15" s="168">
        <v>459</v>
      </c>
      <c r="C15" s="195">
        <f t="shared" si="1"/>
        <v>-2.3404255319148914E-2</v>
      </c>
      <c r="D15" s="168">
        <v>470</v>
      </c>
      <c r="E15" s="195">
        <f t="shared" si="1"/>
        <v>0.22395833333333326</v>
      </c>
      <c r="F15" s="168">
        <v>384</v>
      </c>
      <c r="G15" s="169"/>
      <c r="H15" s="170"/>
      <c r="I15" s="169"/>
      <c r="J15" s="171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s="4" customFormat="1" ht="10.199999999999999">
      <c r="A16" s="167" t="s">
        <v>107</v>
      </c>
      <c r="B16" s="168">
        <v>732</v>
      </c>
      <c r="C16" s="195">
        <f t="shared" si="1"/>
        <v>-9.4722598105547728E-3</v>
      </c>
      <c r="D16" s="168">
        <v>739</v>
      </c>
      <c r="E16" s="195">
        <f t="shared" si="1"/>
        <v>7.8832116788321249E-2</v>
      </c>
      <c r="F16" s="168">
        <v>685</v>
      </c>
      <c r="G16" s="169"/>
      <c r="H16" s="170"/>
      <c r="I16" s="169"/>
      <c r="J16" s="171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s="11" customFormat="1" ht="10.199999999999999">
      <c r="A17" s="167" t="s">
        <v>108</v>
      </c>
      <c r="B17" s="168">
        <v>749</v>
      </c>
      <c r="C17" s="195">
        <f t="shared" si="1"/>
        <v>1.6282225237449044E-2</v>
      </c>
      <c r="D17" s="168">
        <v>737</v>
      </c>
      <c r="E17" s="195">
        <f t="shared" si="1"/>
        <v>0.12347560975609762</v>
      </c>
      <c r="F17" s="168">
        <v>656</v>
      </c>
      <c r="G17" s="169"/>
      <c r="H17" s="170"/>
      <c r="I17" s="169"/>
      <c r="J17" s="171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s="11" customFormat="1" ht="10.199999999999999">
      <c r="A18" s="167" t="s">
        <v>109</v>
      </c>
      <c r="B18" s="168">
        <v>211</v>
      </c>
      <c r="C18" s="195">
        <f t="shared" si="1"/>
        <v>9.3264248704663322E-2</v>
      </c>
      <c r="D18" s="168">
        <v>193</v>
      </c>
      <c r="E18" s="195">
        <f t="shared" si="1"/>
        <v>0.19875776397515521</v>
      </c>
      <c r="F18" s="168">
        <v>161</v>
      </c>
      <c r="G18" s="169"/>
      <c r="H18" s="170"/>
      <c r="I18" s="169"/>
      <c r="J18" s="171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s="11" customFormat="1" ht="10.199999999999999">
      <c r="A19" s="167" t="s">
        <v>110</v>
      </c>
      <c r="B19" s="168">
        <v>308</v>
      </c>
      <c r="C19" s="195">
        <f t="shared" si="1"/>
        <v>2.6666666666666616E-2</v>
      </c>
      <c r="D19" s="168">
        <v>300</v>
      </c>
      <c r="E19" s="195">
        <f t="shared" si="1"/>
        <v>-6.6225165562914245E-3</v>
      </c>
      <c r="F19" s="168">
        <v>302</v>
      </c>
      <c r="G19" s="169"/>
      <c r="H19" s="170"/>
      <c r="I19" s="169"/>
      <c r="J19" s="171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s="11" customFormat="1" ht="10.199999999999999">
      <c r="A20" s="167" t="s">
        <v>111</v>
      </c>
      <c r="B20" s="168">
        <v>218</v>
      </c>
      <c r="C20" s="195">
        <f t="shared" si="1"/>
        <v>-2.2421524663677084E-2</v>
      </c>
      <c r="D20" s="168">
        <v>223</v>
      </c>
      <c r="E20" s="195">
        <f t="shared" si="1"/>
        <v>7.7294685990338063E-2</v>
      </c>
      <c r="F20" s="168">
        <v>207</v>
      </c>
      <c r="G20" s="169"/>
      <c r="H20" s="170"/>
      <c r="I20" s="169"/>
      <c r="J20" s="171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s="11" customFormat="1" ht="10.199999999999999">
      <c r="A21" s="167" t="s">
        <v>112</v>
      </c>
      <c r="B21" s="168">
        <v>111</v>
      </c>
      <c r="C21" s="195">
        <f t="shared" si="1"/>
        <v>-5.9322033898305038E-2</v>
      </c>
      <c r="D21" s="168">
        <v>118</v>
      </c>
      <c r="E21" s="195">
        <f t="shared" si="1"/>
        <v>7.2727272727272751E-2</v>
      </c>
      <c r="F21" s="168">
        <v>110</v>
      </c>
      <c r="G21" s="169"/>
      <c r="H21" s="170"/>
      <c r="I21" s="169"/>
      <c r="J21" s="171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s="11" customFormat="1" ht="10.199999999999999">
      <c r="A22" s="167" t="s">
        <v>113</v>
      </c>
      <c r="B22" s="168">
        <v>25</v>
      </c>
      <c r="C22" s="195">
        <f t="shared" si="1"/>
        <v>-0.21875</v>
      </c>
      <c r="D22" s="168">
        <v>32</v>
      </c>
      <c r="E22" s="195">
        <f t="shared" si="1"/>
        <v>-3.0303030303030276E-2</v>
      </c>
      <c r="F22" s="168">
        <v>33</v>
      </c>
      <c r="G22" s="169"/>
      <c r="H22" s="170"/>
      <c r="I22" s="169"/>
      <c r="J22" s="171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s="11" customFormat="1" ht="10.199999999999999">
      <c r="A23" s="167" t="s">
        <v>114</v>
      </c>
      <c r="B23" s="168">
        <v>39</v>
      </c>
      <c r="C23" s="195">
        <f t="shared" si="1"/>
        <v>0.5</v>
      </c>
      <c r="D23" s="168">
        <v>26</v>
      </c>
      <c r="E23" s="195">
        <f t="shared" si="1"/>
        <v>4.0000000000000036E-2</v>
      </c>
      <c r="F23" s="168">
        <v>25</v>
      </c>
      <c r="G23" s="169"/>
      <c r="H23" s="170"/>
      <c r="I23" s="169"/>
      <c r="J23" s="171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s="11" customFormat="1" ht="10.199999999999999">
      <c r="A24" s="167" t="s">
        <v>115</v>
      </c>
      <c r="B24" s="168">
        <v>23</v>
      </c>
      <c r="C24" s="195">
        <f t="shared" si="1"/>
        <v>-4.166666666666663E-2</v>
      </c>
      <c r="D24" s="168">
        <v>24</v>
      </c>
      <c r="E24" s="195">
        <f t="shared" si="1"/>
        <v>-0.11111111111111116</v>
      </c>
      <c r="F24" s="168">
        <v>27</v>
      </c>
      <c r="G24" s="169"/>
      <c r="H24" s="170"/>
      <c r="I24" s="169"/>
      <c r="J24" s="171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s="11" customFormat="1" ht="10.199999999999999">
      <c r="A25" s="167" t="s">
        <v>116</v>
      </c>
      <c r="B25" s="168">
        <v>93</v>
      </c>
      <c r="C25" s="195">
        <f t="shared" si="1"/>
        <v>-0.39215686274509809</v>
      </c>
      <c r="D25" s="168">
        <v>153</v>
      </c>
      <c r="E25" s="195">
        <f t="shared" si="1"/>
        <v>5.5172413793103559E-2</v>
      </c>
      <c r="F25" s="168">
        <v>145</v>
      </c>
      <c r="G25" s="169"/>
      <c r="H25" s="170"/>
      <c r="I25" s="169"/>
      <c r="J25" s="171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s="11" customFormat="1" ht="10.199999999999999">
      <c r="A26" s="167" t="s">
        <v>117</v>
      </c>
      <c r="B26" s="173">
        <v>60</v>
      </c>
      <c r="C26" s="195">
        <f t="shared" si="1"/>
        <v>-0.55555555555555558</v>
      </c>
      <c r="D26" s="173">
        <v>135</v>
      </c>
      <c r="E26" s="195">
        <f t="shared" si="1"/>
        <v>-0.18181818181818177</v>
      </c>
      <c r="F26" s="173">
        <v>165</v>
      </c>
      <c r="G26" s="169"/>
      <c r="H26" s="174"/>
      <c r="I26" s="169"/>
      <c r="J26" s="175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s="11" customFormat="1" ht="10.199999999999999">
      <c r="A27" s="167" t="s">
        <v>118</v>
      </c>
      <c r="B27" s="168">
        <v>23</v>
      </c>
      <c r="C27" s="195">
        <f t="shared" si="1"/>
        <v>-0.47727272727272729</v>
      </c>
      <c r="D27" s="168">
        <v>44</v>
      </c>
      <c r="E27" s="195"/>
      <c r="F27" s="168">
        <v>0</v>
      </c>
      <c r="G27" s="169"/>
      <c r="H27" s="170"/>
      <c r="I27" s="169"/>
      <c r="J27" s="171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s="4" customFormat="1" ht="10.199999999999999">
      <c r="A28" s="167" t="s">
        <v>119</v>
      </c>
      <c r="B28" s="168">
        <v>290</v>
      </c>
      <c r="C28" s="195">
        <f t="shared" si="1"/>
        <v>1.7543859649122862E-2</v>
      </c>
      <c r="D28" s="168">
        <v>285</v>
      </c>
      <c r="E28" s="195">
        <f t="shared" si="1"/>
        <v>0.39705882352941169</v>
      </c>
      <c r="F28" s="168">
        <v>204</v>
      </c>
      <c r="G28" s="169"/>
      <c r="H28" s="170"/>
      <c r="I28" s="169"/>
      <c r="J28" s="171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s="11" customFormat="1" ht="10.199999999999999">
      <c r="A29" s="167" t="s">
        <v>120</v>
      </c>
      <c r="B29" s="168">
        <v>3</v>
      </c>
      <c r="C29" s="195">
        <f t="shared" si="1"/>
        <v>2</v>
      </c>
      <c r="D29" s="168">
        <v>1</v>
      </c>
      <c r="E29" s="195"/>
      <c r="F29" s="168">
        <v>0</v>
      </c>
      <c r="G29" s="169"/>
      <c r="H29" s="170"/>
      <c r="I29" s="169"/>
      <c r="J29" s="171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s="11" customFormat="1" ht="10.199999999999999">
      <c r="A30" s="167" t="s">
        <v>121</v>
      </c>
      <c r="B30" s="168">
        <v>119</v>
      </c>
      <c r="C30" s="195">
        <f t="shared" si="1"/>
        <v>0.21428571428571419</v>
      </c>
      <c r="D30" s="168">
        <v>98</v>
      </c>
      <c r="E30" s="195">
        <f t="shared" si="1"/>
        <v>-8.411214953271029E-2</v>
      </c>
      <c r="F30" s="168">
        <v>107</v>
      </c>
      <c r="G30" s="169"/>
      <c r="H30" s="170"/>
      <c r="I30" s="169"/>
      <c r="J30" s="171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s="11" customFormat="1" ht="10.199999999999999">
      <c r="A31" s="167" t="s">
        <v>122</v>
      </c>
      <c r="B31" s="168">
        <v>5747</v>
      </c>
      <c r="C31" s="195">
        <f t="shared" si="1"/>
        <v>-0.1045497039576192</v>
      </c>
      <c r="D31" s="168">
        <v>6418</v>
      </c>
      <c r="E31" s="195">
        <f t="shared" si="1"/>
        <v>2.9515559833172889E-2</v>
      </c>
      <c r="F31" s="168">
        <v>6234</v>
      </c>
      <c r="G31" s="169"/>
      <c r="H31" s="170"/>
      <c r="I31" s="169"/>
      <c r="J31" s="171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s="11" customFormat="1" ht="10.199999999999999">
      <c r="A32" s="167" t="s">
        <v>123</v>
      </c>
      <c r="B32" s="168">
        <v>4146</v>
      </c>
      <c r="C32" s="195">
        <f t="shared" si="1"/>
        <v>0.34174757281553392</v>
      </c>
      <c r="D32" s="168">
        <v>3090</v>
      </c>
      <c r="E32" s="195">
        <f t="shared" si="1"/>
        <v>0.19489559164733183</v>
      </c>
      <c r="F32" s="168">
        <v>2586</v>
      </c>
      <c r="G32" s="176"/>
      <c r="H32" s="170"/>
      <c r="I32" s="176"/>
      <c r="J32" s="171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s="11" customFormat="1" ht="10.199999999999999">
      <c r="A33" s="167" t="s">
        <v>124</v>
      </c>
      <c r="B33" s="178">
        <v>1214</v>
      </c>
      <c r="C33" s="195">
        <f t="shared" si="1"/>
        <v>-0.48776371308016875</v>
      </c>
      <c r="D33" s="178">
        <v>2370</v>
      </c>
      <c r="E33" s="195">
        <f t="shared" si="1"/>
        <v>-9.7486671744097531E-2</v>
      </c>
      <c r="F33" s="178">
        <v>2626</v>
      </c>
      <c r="G33" s="169"/>
      <c r="H33" s="179"/>
      <c r="I33" s="169"/>
      <c r="J33" s="178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s="11" customFormat="1" ht="10.199999999999999">
      <c r="A34" s="167" t="s">
        <v>125</v>
      </c>
      <c r="B34" s="178">
        <v>854</v>
      </c>
      <c r="C34" s="195">
        <f t="shared" si="1"/>
        <v>0.22525107604017225</v>
      </c>
      <c r="D34" s="178">
        <v>697</v>
      </c>
      <c r="E34" s="195">
        <f t="shared" si="1"/>
        <v>1.0144927536231974E-2</v>
      </c>
      <c r="F34" s="178">
        <v>690</v>
      </c>
      <c r="G34" s="169"/>
      <c r="H34" s="179"/>
      <c r="I34" s="169"/>
      <c r="J34" s="178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s="11" customFormat="1" ht="10.199999999999999">
      <c r="A35" s="175" t="s">
        <v>104</v>
      </c>
      <c r="B35" s="180">
        <f>B13</f>
        <v>9394</v>
      </c>
      <c r="C35" s="195">
        <f t="shared" si="1"/>
        <v>0.22477183833116032</v>
      </c>
      <c r="D35" s="180">
        <f>D13</f>
        <v>7670</v>
      </c>
      <c r="E35" s="195">
        <f t="shared" si="1"/>
        <v>8.3639446171234866E-2</v>
      </c>
      <c r="F35" s="180">
        <f>F13</f>
        <v>7078</v>
      </c>
      <c r="G35" s="169"/>
      <c r="H35" s="181"/>
      <c r="I35" s="169"/>
      <c r="J35" s="178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s="11" customFormat="1" ht="10.199999999999999">
      <c r="A36" s="175" t="s">
        <v>105</v>
      </c>
      <c r="B36" s="180">
        <f>B14</f>
        <v>2259</v>
      </c>
      <c r="C36" s="195">
        <f t="shared" si="1"/>
        <v>0.52018842530282638</v>
      </c>
      <c r="D36" s="180">
        <f>D14</f>
        <v>1486</v>
      </c>
      <c r="E36" s="195">
        <f t="shared" si="1"/>
        <v>0.29217391304347817</v>
      </c>
      <c r="F36" s="180">
        <f>F14</f>
        <v>1150</v>
      </c>
      <c r="G36" s="169"/>
      <c r="H36" s="181"/>
      <c r="I36" s="169"/>
      <c r="J36" s="178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s="4" customFormat="1" ht="10.199999999999999">
      <c r="A37" s="175" t="s">
        <v>126</v>
      </c>
      <c r="B37" s="173">
        <f>B15+B16+B17+B18+B19+B20+B21+B22+B23+B24</f>
        <v>2875</v>
      </c>
      <c r="C37" s="195">
        <f t="shared" si="1"/>
        <v>4.5422781271837742E-3</v>
      </c>
      <c r="D37" s="173">
        <f>D15+D16+D17+D18+D19+D20+D21+D22+D23+D24</f>
        <v>2862</v>
      </c>
      <c r="E37" s="195">
        <f t="shared" si="1"/>
        <v>0.10501930501930512</v>
      </c>
      <c r="F37" s="173">
        <f>F15+F16+F17+F18+F19+F20+F21+F22+F23+F24</f>
        <v>2590</v>
      </c>
      <c r="G37" s="169"/>
      <c r="H37" s="174"/>
      <c r="I37" s="169"/>
      <c r="J37" s="182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s="4" customFormat="1" ht="10.199999999999999">
      <c r="A38" s="175" t="s">
        <v>127</v>
      </c>
      <c r="B38" s="173">
        <f>B25+B26+B27+B28+B29+B30</f>
        <v>588</v>
      </c>
      <c r="C38" s="195">
        <f t="shared" si="1"/>
        <v>-0.17877094972067042</v>
      </c>
      <c r="D38" s="173">
        <f>D25+D26+D27+D28+D29+D30</f>
        <v>716</v>
      </c>
      <c r="E38" s="195">
        <f t="shared" si="1"/>
        <v>0.1529790660225443</v>
      </c>
      <c r="F38" s="173">
        <f>F25+F26+F27+F28+F29+F30</f>
        <v>621</v>
      </c>
      <c r="G38" s="169"/>
      <c r="H38" s="174"/>
      <c r="I38" s="169"/>
      <c r="J38" s="182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s="11" customFormat="1" ht="10.199999999999999">
      <c r="A39" s="175" t="s">
        <v>128</v>
      </c>
      <c r="B39" s="173">
        <f>B31+B32+B33+B34</f>
        <v>11961</v>
      </c>
      <c r="C39" s="195">
        <f t="shared" si="1"/>
        <v>-4.8827037773359838E-2</v>
      </c>
      <c r="D39" s="173">
        <f>D31+D32+D33+D34</f>
        <v>12575</v>
      </c>
      <c r="E39" s="195">
        <f t="shared" si="1"/>
        <v>3.6173368490441726E-2</v>
      </c>
      <c r="F39" s="173">
        <f>F31+F32+F33+F34</f>
        <v>12136</v>
      </c>
      <c r="G39" s="169"/>
      <c r="H39" s="174"/>
      <c r="I39" s="169"/>
      <c r="J39" s="182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s="4" customFormat="1" ht="10.199999999999999">
      <c r="A40" s="183" t="s">
        <v>129</v>
      </c>
      <c r="B40" s="184">
        <f>SUM(B35:B39)</f>
        <v>27077</v>
      </c>
      <c r="C40" s="288">
        <f t="shared" ref="C40:E40" si="2">IF((+B40/D40)&lt;0,"n.m.",IF(B40&lt;0,(+B40/D40-1)*-1,(+B40/D40-1)))</f>
        <v>6.9856572760677915E-2</v>
      </c>
      <c r="D40" s="184">
        <f>SUM(D35:D39)</f>
        <v>25309</v>
      </c>
      <c r="E40" s="288">
        <f t="shared" si="2"/>
        <v>7.3552492046659701E-2</v>
      </c>
      <c r="F40" s="184">
        <f>SUM(F35:F39)</f>
        <v>23575</v>
      </c>
      <c r="G40" s="159">
        <f>(F40-H40)/H40</f>
        <v>0.15416625868990502</v>
      </c>
      <c r="H40" s="185">
        <v>20426</v>
      </c>
      <c r="I40" s="159">
        <f>(H40-J40)/J40</f>
        <v>-7.4406380279137208E-2</v>
      </c>
      <c r="J40" s="185">
        <v>22068</v>
      </c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s="193" customFormat="1" ht="10.199999999999999">
      <c r="A41" s="187" t="s">
        <v>139</v>
      </c>
      <c r="B41" s="188">
        <f>B40/Group!B153</f>
        <v>0.36932414921912299</v>
      </c>
      <c r="C41" s="169"/>
      <c r="D41" s="188">
        <f>D40/Group!D153</f>
        <v>0.34714563959070582</v>
      </c>
      <c r="E41" s="189"/>
      <c r="F41" s="188">
        <f>F40/Group!F153</f>
        <v>0.3225034199726402</v>
      </c>
      <c r="G41" s="189"/>
      <c r="H41" s="189">
        <f>H40/Group!H153</f>
        <v>0.27598973111741659</v>
      </c>
      <c r="I41" s="189"/>
      <c r="J41" s="189">
        <f>J40/Group!J153</f>
        <v>0.28709702599328701</v>
      </c>
      <c r="K41" s="192"/>
      <c r="L41" s="192"/>
      <c r="M41" s="192"/>
      <c r="N41" s="192"/>
      <c r="O41" s="192"/>
      <c r="P41" s="192"/>
      <c r="Q41" s="192"/>
      <c r="R41" s="192"/>
      <c r="S41" s="192"/>
      <c r="T41" s="192"/>
    </row>
    <row r="42" spans="1:20" ht="12" customHeight="1">
      <c r="A42" s="162"/>
      <c r="B42" s="165"/>
      <c r="C42" s="169"/>
      <c r="D42" s="165"/>
      <c r="E42" s="164"/>
      <c r="F42" s="165"/>
      <c r="G42" s="164"/>
      <c r="H42" s="165"/>
      <c r="I42" s="160"/>
      <c r="J42" s="165"/>
    </row>
    <row r="43" spans="1:20" s="161" customFormat="1" ht="12" customHeight="1">
      <c r="A43" s="183" t="s">
        <v>4</v>
      </c>
      <c r="B43" s="166"/>
      <c r="C43" s="169"/>
      <c r="D43" s="166"/>
      <c r="E43" s="164"/>
      <c r="F43" s="166"/>
      <c r="G43" s="164"/>
      <c r="H43" s="166"/>
      <c r="I43" s="160"/>
      <c r="J43" s="166"/>
    </row>
    <row r="44" spans="1:20" s="4" customFormat="1" ht="10.199999999999999">
      <c r="A44" s="167" t="s">
        <v>104</v>
      </c>
      <c r="B44" s="194">
        <v>1409.67</v>
      </c>
      <c r="C44" s="195">
        <f t="shared" ref="C44:E70" si="3">IF((+B44/D44)&lt;0,"n.m.",IF(B44&lt;0,(+B44/D44-1)*-1,(+B44/D44-1)))</f>
        <v>0.13413250734140547</v>
      </c>
      <c r="D44" s="194">
        <v>1242.95</v>
      </c>
      <c r="E44" s="195">
        <f t="shared" si="3"/>
        <v>0.10274677502351071</v>
      </c>
      <c r="F44" s="194">
        <v>1127.1400000000001</v>
      </c>
      <c r="G44" s="169"/>
      <c r="H44" s="170"/>
      <c r="I44" s="169"/>
      <c r="J44" s="171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s="4" customFormat="1" ht="10.199999999999999">
      <c r="A45" s="167" t="s">
        <v>105</v>
      </c>
      <c r="B45" s="194">
        <v>351.56</v>
      </c>
      <c r="C45" s="195">
        <f t="shared" si="3"/>
        <v>9.7390435759770133E-2</v>
      </c>
      <c r="D45" s="194">
        <v>320.36</v>
      </c>
      <c r="E45" s="195">
        <f t="shared" si="3"/>
        <v>8.7735977183213576E-2</v>
      </c>
      <c r="F45" s="194">
        <v>294.52</v>
      </c>
      <c r="G45" s="169"/>
      <c r="H45" s="170"/>
      <c r="I45" s="169"/>
      <c r="J45" s="171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s="4" customFormat="1" ht="10.199999999999999">
      <c r="A46" s="167" t="s">
        <v>106</v>
      </c>
      <c r="B46" s="194">
        <v>62.82</v>
      </c>
      <c r="C46" s="195">
        <f t="shared" si="3"/>
        <v>-0.25400783754898459</v>
      </c>
      <c r="D46" s="194">
        <v>84.21</v>
      </c>
      <c r="E46" s="195">
        <f t="shared" si="3"/>
        <v>0.6150747986191023</v>
      </c>
      <c r="F46" s="194">
        <v>52.14</v>
      </c>
      <c r="G46" s="169"/>
      <c r="H46" s="170"/>
      <c r="I46" s="169"/>
      <c r="J46" s="171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s="4" customFormat="1" ht="10.199999999999999">
      <c r="A47" s="167" t="s">
        <v>107</v>
      </c>
      <c r="B47" s="194">
        <v>112.7</v>
      </c>
      <c r="C47" s="195">
        <f t="shared" si="3"/>
        <v>3.546490260933477E-2</v>
      </c>
      <c r="D47" s="194">
        <v>108.84</v>
      </c>
      <c r="E47" s="195">
        <f t="shared" si="3"/>
        <v>0.16818718471611027</v>
      </c>
      <c r="F47" s="194">
        <v>93.17</v>
      </c>
      <c r="G47" s="169"/>
      <c r="H47" s="170"/>
      <c r="I47" s="169"/>
      <c r="J47" s="171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s="11" customFormat="1" ht="10.199999999999999">
      <c r="A48" s="167" t="s">
        <v>108</v>
      </c>
      <c r="B48" s="194">
        <v>118.33</v>
      </c>
      <c r="C48" s="195">
        <f t="shared" si="3"/>
        <v>0.10392760518705102</v>
      </c>
      <c r="D48" s="194">
        <v>107.19</v>
      </c>
      <c r="E48" s="195">
        <f t="shared" si="3"/>
        <v>0.24871854613233912</v>
      </c>
      <c r="F48" s="194">
        <v>85.84</v>
      </c>
      <c r="G48" s="169"/>
      <c r="H48" s="170"/>
      <c r="I48" s="169"/>
      <c r="J48" s="171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s="11" customFormat="1" ht="10.199999999999999">
      <c r="A49" s="167" t="s">
        <v>109</v>
      </c>
      <c r="B49" s="194">
        <v>7.86</v>
      </c>
      <c r="C49" s="195">
        <f t="shared" si="3"/>
        <v>-0.62517882689556503</v>
      </c>
      <c r="D49" s="194">
        <v>20.97</v>
      </c>
      <c r="E49" s="195">
        <f t="shared" si="3"/>
        <v>1.7128072445019402</v>
      </c>
      <c r="F49" s="194">
        <v>7.73</v>
      </c>
      <c r="G49" s="169"/>
      <c r="H49" s="170"/>
      <c r="I49" s="169"/>
      <c r="J49" s="171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s="11" customFormat="1" ht="10.199999999999999">
      <c r="A50" s="167" t="s">
        <v>110</v>
      </c>
      <c r="B50" s="194">
        <v>49.28</v>
      </c>
      <c r="C50" s="195">
        <f t="shared" si="3"/>
        <v>0.24949290060851936</v>
      </c>
      <c r="D50" s="194">
        <v>39.44</v>
      </c>
      <c r="E50" s="195">
        <f t="shared" si="3"/>
        <v>4.9494411921234605E-2</v>
      </c>
      <c r="F50" s="194">
        <v>37.58</v>
      </c>
      <c r="G50" s="169"/>
      <c r="H50" s="170"/>
      <c r="I50" s="169"/>
      <c r="J50" s="171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s="11" customFormat="1" ht="10.199999999999999">
      <c r="A51" s="167" t="s">
        <v>111</v>
      </c>
      <c r="B51" s="194">
        <v>29.54</v>
      </c>
      <c r="C51" s="195">
        <f t="shared" si="3"/>
        <v>0.13136729222520116</v>
      </c>
      <c r="D51" s="194">
        <v>26.11</v>
      </c>
      <c r="E51" s="195">
        <f t="shared" si="3"/>
        <v>-0.14840182648401834</v>
      </c>
      <c r="F51" s="194">
        <v>30.66</v>
      </c>
      <c r="G51" s="169"/>
      <c r="H51" s="170"/>
      <c r="I51" s="169"/>
      <c r="J51" s="171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s="11" customFormat="1" ht="10.199999999999999">
      <c r="A52" s="167" t="s">
        <v>112</v>
      </c>
      <c r="B52" s="194">
        <v>11.39</v>
      </c>
      <c r="C52" s="195">
        <f t="shared" si="3"/>
        <v>-0.33547257876312719</v>
      </c>
      <c r="D52" s="194">
        <v>17.14</v>
      </c>
      <c r="E52" s="195">
        <f t="shared" si="3"/>
        <v>-9.1679915209326945E-2</v>
      </c>
      <c r="F52" s="194">
        <v>18.87</v>
      </c>
      <c r="G52" s="169"/>
      <c r="H52" s="170"/>
      <c r="I52" s="169"/>
      <c r="J52" s="171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s="11" customFormat="1" ht="10.199999999999999">
      <c r="A53" s="167" t="s">
        <v>113</v>
      </c>
      <c r="B53" s="194">
        <v>9.64</v>
      </c>
      <c r="C53" s="195">
        <f t="shared" si="3"/>
        <v>-0.10325581395348837</v>
      </c>
      <c r="D53" s="194">
        <v>10.75</v>
      </c>
      <c r="E53" s="195">
        <f t="shared" si="3"/>
        <v>4.7758284600389889E-2</v>
      </c>
      <c r="F53" s="194">
        <v>10.26</v>
      </c>
      <c r="G53" s="169"/>
      <c r="H53" s="170"/>
      <c r="I53" s="169"/>
      <c r="J53" s="171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 s="11" customFormat="1" ht="10.199999999999999">
      <c r="A54" s="167" t="s">
        <v>114</v>
      </c>
      <c r="B54" s="194">
        <v>2.4900000000000002</v>
      </c>
      <c r="C54" s="195">
        <f t="shared" si="3"/>
        <v>0.74125874125874147</v>
      </c>
      <c r="D54" s="194">
        <v>1.43</v>
      </c>
      <c r="E54" s="195">
        <f t="shared" si="3"/>
        <v>0.5888888888888888</v>
      </c>
      <c r="F54" s="194">
        <v>0.9</v>
      </c>
      <c r="G54" s="169"/>
      <c r="H54" s="170"/>
      <c r="I54" s="169"/>
      <c r="J54" s="171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 s="11" customFormat="1" ht="10.199999999999999">
      <c r="A55" s="167" t="s">
        <v>115</v>
      </c>
      <c r="B55" s="194">
        <v>2.57</v>
      </c>
      <c r="C55" s="195">
        <f t="shared" si="3"/>
        <v>0</v>
      </c>
      <c r="D55" s="194">
        <v>2.57</v>
      </c>
      <c r="E55" s="195">
        <f t="shared" si="3"/>
        <v>0.70198675496688723</v>
      </c>
      <c r="F55" s="194">
        <v>1.51</v>
      </c>
      <c r="G55" s="169"/>
      <c r="H55" s="170"/>
      <c r="I55" s="169"/>
      <c r="J55" s="171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 s="11" customFormat="1" ht="10.199999999999999">
      <c r="A56" s="167" t="s">
        <v>116</v>
      </c>
      <c r="B56" s="194">
        <v>31.3</v>
      </c>
      <c r="C56" s="195">
        <f t="shared" si="3"/>
        <v>-3.2158317872603703E-2</v>
      </c>
      <c r="D56" s="194">
        <v>32.340000000000003</v>
      </c>
      <c r="E56" s="195">
        <f t="shared" si="3"/>
        <v>0.47603833865814704</v>
      </c>
      <c r="F56" s="194">
        <v>21.91</v>
      </c>
      <c r="G56" s="169"/>
      <c r="H56" s="170"/>
      <c r="I56" s="169"/>
      <c r="J56" s="171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s="11" customFormat="1" ht="10.199999999999999">
      <c r="A57" s="167" t="s">
        <v>117</v>
      </c>
      <c r="B57" s="196">
        <v>72.88</v>
      </c>
      <c r="C57" s="195">
        <f t="shared" si="3"/>
        <v>0.19671592775041047</v>
      </c>
      <c r="D57" s="196">
        <v>60.9</v>
      </c>
      <c r="E57" s="195">
        <f t="shared" si="3"/>
        <v>-0.28445541064504765</v>
      </c>
      <c r="F57" s="196">
        <v>85.11</v>
      </c>
      <c r="G57" s="169"/>
      <c r="H57" s="174"/>
      <c r="I57" s="169"/>
      <c r="J57" s="175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 s="11" customFormat="1" ht="10.199999999999999">
      <c r="A58" s="167" t="s">
        <v>118</v>
      </c>
      <c r="B58" s="194">
        <v>28.59</v>
      </c>
      <c r="C58" s="195">
        <f t="shared" si="3"/>
        <v>0.18385093167701871</v>
      </c>
      <c r="D58" s="194">
        <v>24.15</v>
      </c>
      <c r="E58" s="195">
        <f t="shared" si="3"/>
        <v>14.38216560509554</v>
      </c>
      <c r="F58" s="194">
        <v>1.57</v>
      </c>
      <c r="G58" s="169"/>
      <c r="H58" s="170"/>
      <c r="I58" s="169"/>
      <c r="J58" s="171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 s="4" customFormat="1" ht="10.199999999999999">
      <c r="A59" s="167" t="s">
        <v>119</v>
      </c>
      <c r="B59" s="194">
        <v>181.16</v>
      </c>
      <c r="C59" s="195">
        <f t="shared" si="3"/>
        <v>5.7189542483659928E-2</v>
      </c>
      <c r="D59" s="194">
        <v>171.36</v>
      </c>
      <c r="E59" s="195">
        <f t="shared" si="3"/>
        <v>0.10412371134020626</v>
      </c>
      <c r="F59" s="194">
        <v>155.19999999999999</v>
      </c>
      <c r="G59" s="169"/>
      <c r="H59" s="170"/>
      <c r="I59" s="169"/>
      <c r="J59" s="171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s="11" customFormat="1" ht="10.199999999999999">
      <c r="A60" s="167" t="s">
        <v>120</v>
      </c>
      <c r="B60" s="194">
        <v>5.22</v>
      </c>
      <c r="C60" s="195">
        <f t="shared" si="3"/>
        <v>0.5352941176470587</v>
      </c>
      <c r="D60" s="194">
        <v>3.4</v>
      </c>
      <c r="E60" s="195"/>
      <c r="F60" s="194">
        <v>0</v>
      </c>
      <c r="G60" s="169"/>
      <c r="H60" s="170"/>
      <c r="I60" s="169"/>
      <c r="J60" s="171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11" customFormat="1" ht="10.199999999999999">
      <c r="A61" s="167" t="s">
        <v>121</v>
      </c>
      <c r="B61" s="194">
        <v>17.739999999999998</v>
      </c>
      <c r="C61" s="195">
        <f t="shared" si="3"/>
        <v>0.70741097208854642</v>
      </c>
      <c r="D61" s="194">
        <v>10.39</v>
      </c>
      <c r="E61" s="195">
        <f t="shared" si="3"/>
        <v>0.1608938547486034</v>
      </c>
      <c r="F61" s="194">
        <v>8.9499999999999993</v>
      </c>
      <c r="G61" s="169"/>
      <c r="H61" s="170"/>
      <c r="I61" s="169"/>
      <c r="J61" s="171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s="11" customFormat="1" ht="10.199999999999999">
      <c r="A62" s="167" t="s">
        <v>122</v>
      </c>
      <c r="B62" s="194">
        <v>283.86</v>
      </c>
      <c r="C62" s="195">
        <f t="shared" si="3"/>
        <v>0.19863187230808221</v>
      </c>
      <c r="D62" s="194">
        <v>236.82</v>
      </c>
      <c r="E62" s="195">
        <f t="shared" si="3"/>
        <v>-0.21293495961979458</v>
      </c>
      <c r="F62" s="194">
        <v>300.89</v>
      </c>
      <c r="G62" s="169"/>
      <c r="H62" s="170"/>
      <c r="I62" s="169"/>
      <c r="J62" s="171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 s="11" customFormat="1" ht="10.199999999999999">
      <c r="A63" s="167" t="s">
        <v>123</v>
      </c>
      <c r="B63" s="194">
        <v>279.87</v>
      </c>
      <c r="C63" s="195">
        <f t="shared" si="3"/>
        <v>0.21087699563016482</v>
      </c>
      <c r="D63" s="194">
        <v>231.13</v>
      </c>
      <c r="E63" s="195">
        <f t="shared" si="3"/>
        <v>-6.8662610307450467E-2</v>
      </c>
      <c r="F63" s="194">
        <v>248.17</v>
      </c>
      <c r="G63" s="176"/>
      <c r="H63" s="170"/>
      <c r="I63" s="176"/>
      <c r="J63" s="171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 s="11" customFormat="1" ht="10.199999999999999">
      <c r="A64" s="167" t="s">
        <v>124</v>
      </c>
      <c r="B64" s="197">
        <v>93.37</v>
      </c>
      <c r="C64" s="195">
        <f t="shared" si="3"/>
        <v>-0.32237462805718842</v>
      </c>
      <c r="D64" s="197">
        <v>137.79</v>
      </c>
      <c r="E64" s="195">
        <f t="shared" si="3"/>
        <v>-8.3294524649058732E-2</v>
      </c>
      <c r="F64" s="197">
        <v>150.31</v>
      </c>
      <c r="G64" s="169"/>
      <c r="H64" s="179"/>
      <c r="I64" s="169"/>
      <c r="J64" s="178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 s="11" customFormat="1" ht="10.199999999999999">
      <c r="A65" s="167" t="s">
        <v>125</v>
      </c>
      <c r="B65" s="197">
        <v>88.27</v>
      </c>
      <c r="C65" s="195">
        <f t="shared" si="3"/>
        <v>0.10475594493116391</v>
      </c>
      <c r="D65" s="197">
        <v>79.900000000000006</v>
      </c>
      <c r="E65" s="195">
        <f t="shared" si="3"/>
        <v>-0.1120248944209824</v>
      </c>
      <c r="F65" s="197">
        <v>89.98</v>
      </c>
      <c r="G65" s="169"/>
      <c r="H65" s="179"/>
      <c r="I65" s="169"/>
      <c r="J65" s="178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 s="11" customFormat="1" ht="10.199999999999999">
      <c r="A66" s="175" t="s">
        <v>104</v>
      </c>
      <c r="B66" s="198">
        <f>B44</f>
        <v>1409.67</v>
      </c>
      <c r="C66" s="195">
        <f t="shared" si="3"/>
        <v>0.13413250734140547</v>
      </c>
      <c r="D66" s="198">
        <f>D44</f>
        <v>1242.95</v>
      </c>
      <c r="E66" s="195">
        <f t="shared" si="3"/>
        <v>0.10274677502351071</v>
      </c>
      <c r="F66" s="198">
        <f>F44</f>
        <v>1127.1400000000001</v>
      </c>
      <c r="G66" s="169"/>
      <c r="H66" s="181"/>
      <c r="I66" s="169"/>
      <c r="J66" s="178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 s="11" customFormat="1" ht="10.199999999999999">
      <c r="A67" s="175" t="s">
        <v>105</v>
      </c>
      <c r="B67" s="198">
        <f>B45</f>
        <v>351.56</v>
      </c>
      <c r="C67" s="195">
        <f t="shared" si="3"/>
        <v>9.7390435759770133E-2</v>
      </c>
      <c r="D67" s="198">
        <f>D45</f>
        <v>320.36</v>
      </c>
      <c r="E67" s="195">
        <f t="shared" si="3"/>
        <v>8.7735977183213576E-2</v>
      </c>
      <c r="F67" s="198">
        <f>F45</f>
        <v>294.52</v>
      </c>
      <c r="G67" s="169"/>
      <c r="H67" s="181"/>
      <c r="I67" s="169"/>
      <c r="J67" s="178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s="4" customFormat="1" ht="10.199999999999999">
      <c r="A68" s="175" t="s">
        <v>126</v>
      </c>
      <c r="B68" s="196">
        <f>B46+B47+B48+B49+B50+B51+B52+B53+B54+B55</f>
        <v>406.62</v>
      </c>
      <c r="C68" s="195">
        <f t="shared" si="3"/>
        <v>-2.8735220351128743E-2</v>
      </c>
      <c r="D68" s="196">
        <f>D46+D47+D48+D49+D50+D51+D52+D53+D54+D55</f>
        <v>418.65000000000003</v>
      </c>
      <c r="E68" s="195">
        <f t="shared" si="3"/>
        <v>0.23619559440146487</v>
      </c>
      <c r="F68" s="196">
        <f>F46+F47+F48+F49+F50+F51+F52+F53+F54+F55</f>
        <v>338.65999999999997</v>
      </c>
      <c r="G68" s="169"/>
      <c r="H68" s="174"/>
      <c r="I68" s="169"/>
      <c r="J68" s="182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s="4" customFormat="1" ht="10.199999999999999">
      <c r="A69" s="175" t="s">
        <v>127</v>
      </c>
      <c r="B69" s="196">
        <f>B56+B57+B58+B59+B60+B61</f>
        <v>336.89</v>
      </c>
      <c r="C69" s="195">
        <f t="shared" si="3"/>
        <v>0.11353870562570245</v>
      </c>
      <c r="D69" s="196">
        <f>D56+D57+D58+D59+D60+D61</f>
        <v>302.53999999999996</v>
      </c>
      <c r="E69" s="195">
        <f t="shared" si="3"/>
        <v>0.10926156779350293</v>
      </c>
      <c r="F69" s="196">
        <f>F56+F57+F58+F59+F60+F61</f>
        <v>272.73999999999995</v>
      </c>
      <c r="G69" s="169"/>
      <c r="H69" s="174"/>
      <c r="I69" s="169"/>
      <c r="J69" s="182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s="11" customFormat="1" ht="10.199999999999999">
      <c r="A70" s="175" t="s">
        <v>128</v>
      </c>
      <c r="B70" s="196">
        <f>B62+B63+B64+B65</f>
        <v>745.37</v>
      </c>
      <c r="C70" s="195">
        <f t="shared" si="3"/>
        <v>8.7115687532816066E-2</v>
      </c>
      <c r="D70" s="196">
        <f>D62+D63+D64+D65</f>
        <v>685.64</v>
      </c>
      <c r="E70" s="195">
        <f t="shared" si="3"/>
        <v>-0.13138658389814395</v>
      </c>
      <c r="F70" s="196">
        <f>F62+F63+F64+F65</f>
        <v>789.34999999999991</v>
      </c>
      <c r="G70" s="169"/>
      <c r="H70" s="174"/>
      <c r="I70" s="169"/>
      <c r="J70" s="182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 s="161" customFormat="1" ht="10.199999999999999" customHeight="1">
      <c r="A71" s="183" t="s">
        <v>132</v>
      </c>
      <c r="B71" s="199">
        <f>SUM(B66:B70)</f>
        <v>3250.1099999999997</v>
      </c>
      <c r="C71" s="288">
        <f t="shared" ref="C71:E71" si="4">IF((+B71/D71)&lt;0,"n.m.",IF(B71&lt;0,(+B71/D71-1)*-1,(+B71/D71-1)))</f>
        <v>9.4261549960607871E-2</v>
      </c>
      <c r="D71" s="199">
        <f>SUM(D66:D70)</f>
        <v>2970.14</v>
      </c>
      <c r="E71" s="288">
        <f t="shared" si="4"/>
        <v>5.2341793006685844E-2</v>
      </c>
      <c r="F71" s="199">
        <f>SUM(F66:F70)</f>
        <v>2822.41</v>
      </c>
      <c r="G71" s="159">
        <f>(F71-H71)/H71</f>
        <v>-3.5027317546822694E-2</v>
      </c>
      <c r="H71" s="199">
        <v>2924.8599999999997</v>
      </c>
      <c r="I71" s="159">
        <f>(H71-J71)/J71</f>
        <v>1.5735097497872913E-2</v>
      </c>
      <c r="J71" s="199">
        <v>2879.5499999999997</v>
      </c>
    </row>
    <row r="72" spans="1:20" ht="10.199999999999999" customHeight="1">
      <c r="A72" s="167"/>
      <c r="B72" s="175"/>
      <c r="C72" s="169"/>
      <c r="D72" s="175"/>
      <c r="E72" s="164"/>
      <c r="F72" s="175"/>
      <c r="G72" s="164"/>
      <c r="H72" s="175"/>
      <c r="I72" s="160"/>
      <c r="J72" s="175"/>
    </row>
    <row r="73" spans="1:20" ht="10.199999999999999" customHeight="1">
      <c r="A73" s="200" t="s">
        <v>5</v>
      </c>
      <c r="B73" s="201"/>
      <c r="C73" s="169"/>
      <c r="D73" s="201"/>
      <c r="E73" s="164"/>
      <c r="F73" s="201"/>
      <c r="G73" s="164"/>
      <c r="H73" s="201"/>
      <c r="I73" s="164"/>
      <c r="J73" s="201"/>
    </row>
    <row r="74" spans="1:20" s="4" customFormat="1" ht="10.199999999999999">
      <c r="A74" s="167" t="s">
        <v>104</v>
      </c>
      <c r="B74" s="194">
        <v>1161.8699999999999</v>
      </c>
      <c r="C74" s="195">
        <f t="shared" ref="C74:E100" si="5">IF((+B74/D74)&lt;0,"n.m.",IF(B74&lt;0,(+B74/D74-1)*-1,(+B74/D74-1)))</f>
        <v>5.7129599301233736E-2</v>
      </c>
      <c r="D74" s="194">
        <v>1099.08</v>
      </c>
      <c r="E74" s="195">
        <f t="shared" si="5"/>
        <v>8.8801711840228004E-2</v>
      </c>
      <c r="F74" s="194">
        <v>1009.44</v>
      </c>
      <c r="G74" s="169"/>
      <c r="H74" s="170"/>
      <c r="I74" s="169"/>
      <c r="J74" s="171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s="4" customFormat="1" ht="10.199999999999999">
      <c r="A75" s="167" t="s">
        <v>105</v>
      </c>
      <c r="B75" s="194">
        <v>505.2</v>
      </c>
      <c r="C75" s="195">
        <f t="shared" si="5"/>
        <v>-2.7807177908207414E-2</v>
      </c>
      <c r="D75" s="194">
        <v>519.65</v>
      </c>
      <c r="E75" s="195">
        <f t="shared" si="5"/>
        <v>0.27433910441904952</v>
      </c>
      <c r="F75" s="194">
        <v>407.78</v>
      </c>
      <c r="G75" s="169"/>
      <c r="H75" s="170"/>
      <c r="I75" s="169"/>
      <c r="J75" s="171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s="4" customFormat="1" ht="10.199999999999999">
      <c r="A76" s="167" t="s">
        <v>106</v>
      </c>
      <c r="B76" s="194">
        <v>43.02</v>
      </c>
      <c r="C76" s="195">
        <f t="shared" si="5"/>
        <v>-3.650615901455756E-2</v>
      </c>
      <c r="D76" s="194">
        <v>44.65</v>
      </c>
      <c r="E76" s="195">
        <f t="shared" si="5"/>
        <v>1.2049382716049384</v>
      </c>
      <c r="F76" s="194">
        <v>20.25</v>
      </c>
      <c r="G76" s="169"/>
      <c r="H76" s="170"/>
      <c r="I76" s="169"/>
      <c r="J76" s="171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s="4" customFormat="1" ht="10.199999999999999">
      <c r="A77" s="167" t="s">
        <v>107</v>
      </c>
      <c r="B77" s="194">
        <v>9.9</v>
      </c>
      <c r="C77" s="195">
        <f t="shared" si="5"/>
        <v>-0.1428571428571429</v>
      </c>
      <c r="D77" s="194">
        <v>11.55</v>
      </c>
      <c r="E77" s="195">
        <f t="shared" si="5"/>
        <v>0.43835616438356184</v>
      </c>
      <c r="F77" s="194">
        <v>8.0299999999999994</v>
      </c>
      <c r="G77" s="169"/>
      <c r="H77" s="170"/>
      <c r="I77" s="169"/>
      <c r="J77" s="171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s="11" customFormat="1" ht="10.199999999999999">
      <c r="A78" s="167" t="s">
        <v>108</v>
      </c>
      <c r="B78" s="194">
        <v>17.649999999999999</v>
      </c>
      <c r="C78" s="195">
        <f t="shared" si="5"/>
        <v>-0.18097447795823673</v>
      </c>
      <c r="D78" s="194">
        <v>21.55</v>
      </c>
      <c r="E78" s="195">
        <f t="shared" si="5"/>
        <v>0.67965705378020269</v>
      </c>
      <c r="F78" s="194">
        <v>12.83</v>
      </c>
      <c r="G78" s="169"/>
      <c r="H78" s="170"/>
      <c r="I78" s="169"/>
      <c r="J78" s="171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 s="11" customFormat="1" ht="10.199999999999999">
      <c r="A79" s="167" t="s">
        <v>109</v>
      </c>
      <c r="B79" s="194">
        <v>66.5</v>
      </c>
      <c r="C79" s="195">
        <f t="shared" si="5"/>
        <v>-2.3494860499265746E-2</v>
      </c>
      <c r="D79" s="194">
        <v>68.099999999999994</v>
      </c>
      <c r="E79" s="195">
        <f t="shared" si="5"/>
        <v>77.275862068965509</v>
      </c>
      <c r="F79" s="194">
        <v>0.87</v>
      </c>
      <c r="G79" s="169"/>
      <c r="H79" s="170"/>
      <c r="I79" s="169"/>
      <c r="J79" s="171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 s="11" customFormat="1" ht="10.199999999999999">
      <c r="A80" s="167" t="s">
        <v>110</v>
      </c>
      <c r="B80" s="194">
        <v>12.37</v>
      </c>
      <c r="C80" s="195">
        <f t="shared" si="5"/>
        <v>-0.53496240601503764</v>
      </c>
      <c r="D80" s="194">
        <v>26.6</v>
      </c>
      <c r="E80" s="195">
        <f t="shared" si="5"/>
        <v>3.0672782874617743</v>
      </c>
      <c r="F80" s="194">
        <v>6.54</v>
      </c>
      <c r="G80" s="169"/>
      <c r="H80" s="170"/>
      <c r="I80" s="169"/>
      <c r="J80" s="171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 s="11" customFormat="1" ht="10.199999999999999">
      <c r="A81" s="167" t="s">
        <v>111</v>
      </c>
      <c r="B81" s="194">
        <v>4.4000000000000004</v>
      </c>
      <c r="C81" s="195">
        <f t="shared" si="5"/>
        <v>-0.30926216640502346</v>
      </c>
      <c r="D81" s="194">
        <v>6.37</v>
      </c>
      <c r="E81" s="195">
        <f t="shared" si="5"/>
        <v>-0.22317073170731694</v>
      </c>
      <c r="F81" s="194">
        <v>8.1999999999999993</v>
      </c>
      <c r="G81" s="169"/>
      <c r="H81" s="170"/>
      <c r="I81" s="169"/>
      <c r="J81" s="171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 s="11" customFormat="1" ht="10.199999999999999">
      <c r="A82" s="167" t="s">
        <v>112</v>
      </c>
      <c r="B82" s="194">
        <v>1.81</v>
      </c>
      <c r="C82" s="195">
        <f t="shared" si="5"/>
        <v>-0.58581235697940504</v>
      </c>
      <c r="D82" s="194">
        <v>4.37</v>
      </c>
      <c r="E82" s="195">
        <f t="shared" si="5"/>
        <v>1.4277777777777776</v>
      </c>
      <c r="F82" s="194">
        <v>1.8</v>
      </c>
      <c r="G82" s="169"/>
      <c r="H82" s="170"/>
      <c r="I82" s="169"/>
      <c r="J82" s="171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 s="11" customFormat="1" ht="10.199999999999999">
      <c r="A83" s="167" t="s">
        <v>113</v>
      </c>
      <c r="B83" s="194">
        <v>0</v>
      </c>
      <c r="C83" s="195">
        <f t="shared" si="5"/>
        <v>-1</v>
      </c>
      <c r="D83" s="194">
        <v>0.02</v>
      </c>
      <c r="E83" s="195">
        <f t="shared" si="5"/>
        <v>-0.60000000000000009</v>
      </c>
      <c r="F83" s="194">
        <v>0.05</v>
      </c>
      <c r="G83" s="169"/>
      <c r="H83" s="170"/>
      <c r="I83" s="169"/>
      <c r="J83" s="171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 s="11" customFormat="1" ht="10.199999999999999">
      <c r="A84" s="167" t="s">
        <v>114</v>
      </c>
      <c r="B84" s="194">
        <v>1.73</v>
      </c>
      <c r="C84" s="195"/>
      <c r="D84" s="194">
        <v>0</v>
      </c>
      <c r="E84" s="195"/>
      <c r="F84" s="194">
        <v>0</v>
      </c>
      <c r="G84" s="169"/>
      <c r="H84" s="170"/>
      <c r="I84" s="169"/>
      <c r="J84" s="171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 s="11" customFormat="1" ht="10.199999999999999">
      <c r="A85" s="167" t="s">
        <v>115</v>
      </c>
      <c r="B85" s="194">
        <v>0</v>
      </c>
      <c r="C85" s="195">
        <f t="shared" si="5"/>
        <v>-1</v>
      </c>
      <c r="D85" s="194">
        <v>0.03</v>
      </c>
      <c r="E85" s="195">
        <f t="shared" si="5"/>
        <v>-0.25</v>
      </c>
      <c r="F85" s="194">
        <v>0.04</v>
      </c>
      <c r="G85" s="169"/>
      <c r="H85" s="170"/>
      <c r="I85" s="169"/>
      <c r="J85" s="171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 s="11" customFormat="1" ht="10.199999999999999">
      <c r="A86" s="167" t="s">
        <v>116</v>
      </c>
      <c r="B86" s="194">
        <v>26.72</v>
      </c>
      <c r="C86" s="195">
        <f t="shared" si="5"/>
        <v>0.88567395906845436</v>
      </c>
      <c r="D86" s="194">
        <v>14.17</v>
      </c>
      <c r="E86" s="195">
        <f t="shared" si="5"/>
        <v>-0.70626036484245436</v>
      </c>
      <c r="F86" s="194">
        <v>48.24</v>
      </c>
      <c r="G86" s="169"/>
      <c r="H86" s="170"/>
      <c r="I86" s="169"/>
      <c r="J86" s="171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 s="11" customFormat="1" ht="10.199999999999999">
      <c r="A87" s="167" t="s">
        <v>117</v>
      </c>
      <c r="B87" s="196">
        <v>16.440000000000001</v>
      </c>
      <c r="C87" s="195">
        <f t="shared" si="5"/>
        <v>-0.68969422423556059</v>
      </c>
      <c r="D87" s="196">
        <v>52.98</v>
      </c>
      <c r="E87" s="195">
        <f t="shared" si="5"/>
        <v>-7.5231279455402422E-2</v>
      </c>
      <c r="F87" s="196">
        <v>57.29</v>
      </c>
      <c r="G87" s="169"/>
      <c r="H87" s="174"/>
      <c r="I87" s="169"/>
      <c r="J87" s="175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 s="11" customFormat="1" ht="10.199999999999999">
      <c r="A88" s="167" t="s">
        <v>118</v>
      </c>
      <c r="B88" s="194">
        <v>21.94</v>
      </c>
      <c r="C88" s="195">
        <f t="shared" si="5"/>
        <v>4.5685279187817267</v>
      </c>
      <c r="D88" s="194">
        <v>3.94</v>
      </c>
      <c r="E88" s="328" t="s">
        <v>14</v>
      </c>
      <c r="F88" s="194">
        <v>0.01</v>
      </c>
      <c r="G88" s="169"/>
      <c r="H88" s="170"/>
      <c r="I88" s="169"/>
      <c r="J88" s="171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 s="4" customFormat="1" ht="10.199999999999999">
      <c r="A89" s="167" t="s">
        <v>119</v>
      </c>
      <c r="B89" s="194">
        <v>1009.25</v>
      </c>
      <c r="C89" s="195">
        <f t="shared" si="5"/>
        <v>-0.18281337295450306</v>
      </c>
      <c r="D89" s="194">
        <v>1235.03</v>
      </c>
      <c r="E89" s="195">
        <f t="shared" si="5"/>
        <v>-1.3199632455754839E-2</v>
      </c>
      <c r="F89" s="194">
        <v>1251.55</v>
      </c>
      <c r="G89" s="169"/>
      <c r="H89" s="170"/>
      <c r="I89" s="169"/>
      <c r="J89" s="171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s="11" customFormat="1" ht="10.199999999999999">
      <c r="A90" s="167" t="s">
        <v>120</v>
      </c>
      <c r="B90" s="194">
        <v>18.670000000000002</v>
      </c>
      <c r="C90" s="195">
        <f t="shared" si="5"/>
        <v>-0.17680776014109334</v>
      </c>
      <c r="D90" s="194">
        <v>22.68</v>
      </c>
      <c r="E90" s="195">
        <f t="shared" si="5"/>
        <v>13.086956521739129</v>
      </c>
      <c r="F90" s="194">
        <v>1.61</v>
      </c>
      <c r="G90" s="169"/>
      <c r="H90" s="170"/>
      <c r="I90" s="169"/>
      <c r="J90" s="171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 s="11" customFormat="1" ht="10.199999999999999">
      <c r="A91" s="167" t="s">
        <v>121</v>
      </c>
      <c r="B91" s="194">
        <v>69.260000000000005</v>
      </c>
      <c r="C91" s="195">
        <f t="shared" si="5"/>
        <v>-0.18613396004700344</v>
      </c>
      <c r="D91" s="194">
        <v>85.1</v>
      </c>
      <c r="E91" s="195">
        <f t="shared" si="5"/>
        <v>3.0485252140818266</v>
      </c>
      <c r="F91" s="194">
        <v>21.02</v>
      </c>
      <c r="G91" s="169"/>
      <c r="H91" s="170"/>
      <c r="I91" s="169"/>
      <c r="J91" s="171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 s="11" customFormat="1" ht="10.199999999999999">
      <c r="A92" s="167" t="s">
        <v>122</v>
      </c>
      <c r="B92" s="194">
        <v>493.66</v>
      </c>
      <c r="C92" s="195">
        <f t="shared" si="5"/>
        <v>-3.6309686487330572E-2</v>
      </c>
      <c r="D92" s="194">
        <v>512.26</v>
      </c>
      <c r="E92" s="195">
        <f t="shared" si="5"/>
        <v>-5.9417575557269342E-2</v>
      </c>
      <c r="F92" s="194">
        <v>544.62</v>
      </c>
      <c r="G92" s="169"/>
      <c r="H92" s="170"/>
      <c r="I92" s="169"/>
      <c r="J92" s="171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 s="11" customFormat="1" ht="10.199999999999999">
      <c r="A93" s="167" t="s">
        <v>123</v>
      </c>
      <c r="B93" s="194">
        <v>453.46</v>
      </c>
      <c r="C93" s="195">
        <f t="shared" si="5"/>
        <v>-0.19124649984840114</v>
      </c>
      <c r="D93" s="194">
        <v>560.69000000000005</v>
      </c>
      <c r="E93" s="195">
        <f t="shared" si="5"/>
        <v>-3.7326373984856387E-2</v>
      </c>
      <c r="F93" s="194">
        <v>582.42999999999995</v>
      </c>
      <c r="G93" s="176"/>
      <c r="H93" s="170"/>
      <c r="I93" s="176"/>
      <c r="J93" s="171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 s="11" customFormat="1" ht="10.199999999999999">
      <c r="A94" s="167" t="s">
        <v>124</v>
      </c>
      <c r="B94" s="197">
        <v>59.12</v>
      </c>
      <c r="C94" s="195">
        <f t="shared" si="5"/>
        <v>-0.40070957932083129</v>
      </c>
      <c r="D94" s="197">
        <v>98.65</v>
      </c>
      <c r="E94" s="195">
        <f t="shared" si="5"/>
        <v>-0.11864558206021625</v>
      </c>
      <c r="F94" s="197">
        <v>111.93</v>
      </c>
      <c r="G94" s="169"/>
      <c r="H94" s="179"/>
      <c r="I94" s="169"/>
      <c r="J94" s="178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 s="11" customFormat="1" ht="10.199999999999999">
      <c r="A95" s="167" t="s">
        <v>125</v>
      </c>
      <c r="B95" s="197">
        <v>260.26</v>
      </c>
      <c r="C95" s="195">
        <f t="shared" si="5"/>
        <v>0.41645803853270924</v>
      </c>
      <c r="D95" s="197">
        <v>183.74</v>
      </c>
      <c r="E95" s="195">
        <f t="shared" si="5"/>
        <v>0.70524361948955927</v>
      </c>
      <c r="F95" s="197">
        <v>107.75</v>
      </c>
      <c r="G95" s="169"/>
      <c r="H95" s="179"/>
      <c r="I95" s="169"/>
      <c r="J95" s="178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 s="11" customFormat="1" ht="10.199999999999999">
      <c r="A96" s="175" t="s">
        <v>104</v>
      </c>
      <c r="B96" s="198">
        <f>B74</f>
        <v>1161.8699999999999</v>
      </c>
      <c r="C96" s="195">
        <f t="shared" si="5"/>
        <v>5.7129599301233736E-2</v>
      </c>
      <c r="D96" s="198">
        <f>D74</f>
        <v>1099.08</v>
      </c>
      <c r="E96" s="195">
        <f t="shared" si="5"/>
        <v>8.8801711840228004E-2</v>
      </c>
      <c r="F96" s="198">
        <f>F74</f>
        <v>1009.44</v>
      </c>
      <c r="G96" s="169"/>
      <c r="H96" s="181"/>
      <c r="I96" s="169"/>
      <c r="J96" s="178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 s="11" customFormat="1" ht="10.199999999999999">
      <c r="A97" s="175" t="s">
        <v>105</v>
      </c>
      <c r="B97" s="198">
        <f>B75</f>
        <v>505.2</v>
      </c>
      <c r="C97" s="195">
        <f t="shared" si="5"/>
        <v>-2.7807177908207414E-2</v>
      </c>
      <c r="D97" s="198">
        <f>D75</f>
        <v>519.65</v>
      </c>
      <c r="E97" s="195">
        <f t="shared" si="5"/>
        <v>0.27433910441904952</v>
      </c>
      <c r="F97" s="198">
        <f>F75</f>
        <v>407.78</v>
      </c>
      <c r="G97" s="169"/>
      <c r="H97" s="181"/>
      <c r="I97" s="169"/>
      <c r="J97" s="178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 s="4" customFormat="1" ht="10.199999999999999">
      <c r="A98" s="175" t="s">
        <v>126</v>
      </c>
      <c r="B98" s="196">
        <f>B76+B77+B78+B79+B80+B81+B82+B83+B84+B85</f>
        <v>157.38</v>
      </c>
      <c r="C98" s="195">
        <f t="shared" si="5"/>
        <v>-0.14112639161755081</v>
      </c>
      <c r="D98" s="196">
        <f>D76+D77+D78+D79+D80+D81+D82+D83+D84+D85</f>
        <v>183.24</v>
      </c>
      <c r="E98" s="195">
        <f t="shared" si="5"/>
        <v>2.1264289370414611</v>
      </c>
      <c r="F98" s="196">
        <f>F76+F77+F78+F79+F80+F81+F82+F83+F84+F85</f>
        <v>58.609999999999992</v>
      </c>
      <c r="G98" s="169"/>
      <c r="H98" s="174"/>
      <c r="I98" s="169"/>
      <c r="J98" s="182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s="4" customFormat="1" ht="10.199999999999999">
      <c r="A99" s="175" t="s">
        <v>127</v>
      </c>
      <c r="B99" s="196">
        <f>B86+B87+B88+B89+B90+B91</f>
        <v>1162.28</v>
      </c>
      <c r="C99" s="195">
        <f t="shared" si="5"/>
        <v>-0.17796166631303478</v>
      </c>
      <c r="D99" s="315">
        <f>D86+D87+D88+D89+D90+D91</f>
        <v>1413.8999999999999</v>
      </c>
      <c r="E99" s="195">
        <f t="shared" si="5"/>
        <v>2.477314237671413E-2</v>
      </c>
      <c r="F99" s="315">
        <f>F86+F87+F88+F89+F90+F91</f>
        <v>1379.7199999999998</v>
      </c>
      <c r="G99" s="169"/>
      <c r="H99" s="174"/>
      <c r="I99" s="169"/>
      <c r="J99" s="182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s="11" customFormat="1" ht="10.199999999999999">
      <c r="A100" s="175" t="s">
        <v>128</v>
      </c>
      <c r="B100" s="196">
        <f>B92+B93+B94+B95</f>
        <v>1266.5</v>
      </c>
      <c r="C100" s="317">
        <f t="shared" si="5"/>
        <v>-6.5548128144967466E-2</v>
      </c>
      <c r="D100" s="316">
        <f>D92+D93+D94+D95</f>
        <v>1355.3400000000001</v>
      </c>
      <c r="E100" s="317">
        <f t="shared" si="5"/>
        <v>6.3932636831436351E-3</v>
      </c>
      <c r="F100" s="316">
        <f>F92+F93+F94+F95</f>
        <v>1346.73</v>
      </c>
      <c r="G100" s="169"/>
      <c r="H100" s="174"/>
      <c r="I100" s="169"/>
      <c r="J100" s="182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 s="161" customFormat="1" ht="10.199999999999999" customHeight="1">
      <c r="A101" s="157" t="s">
        <v>133</v>
      </c>
      <c r="B101" s="158">
        <f>SUM(B96:B100)</f>
        <v>4253.2299999999996</v>
      </c>
      <c r="C101" s="318">
        <f t="shared" ref="C101:E101" si="6">IF((+B101/D101)&lt;0,"n.m.",IF(B101&lt;0,(+B101/D101-1)*-1,(+B101/D101-1)))</f>
        <v>-6.9561450906871602E-2</v>
      </c>
      <c r="D101" s="158">
        <f>SUM(D96:D100)</f>
        <v>4571.21</v>
      </c>
      <c r="E101" s="318">
        <f t="shared" si="6"/>
        <v>8.7792817232549947E-2</v>
      </c>
      <c r="F101" s="158">
        <f>SUM(F96:F100)</f>
        <v>4202.28</v>
      </c>
      <c r="G101" s="159">
        <f>(F101-H101)/H101</f>
        <v>4.059846520715242E-2</v>
      </c>
      <c r="H101" s="158">
        <v>4038.33</v>
      </c>
      <c r="I101" s="159">
        <f>(H101-J101)/J101</f>
        <v>6.7708553661322432E-2</v>
      </c>
      <c r="J101" s="158">
        <v>3782.24</v>
      </c>
    </row>
    <row r="102" spans="1:20" ht="12" customHeight="1">
      <c r="H102" s="202"/>
      <c r="I102" s="202"/>
      <c r="J102" s="202"/>
    </row>
    <row r="103" spans="1:20" ht="12" customHeight="1">
      <c r="H103" s="202"/>
      <c r="I103" s="202"/>
      <c r="J103" s="202"/>
    </row>
    <row r="104" spans="1:20" ht="12" customHeight="1">
      <c r="H104" s="202"/>
      <c r="I104" s="202"/>
      <c r="J104" s="202"/>
    </row>
    <row r="105" spans="1:20" ht="12" customHeight="1">
      <c r="H105" s="202"/>
      <c r="I105" s="202"/>
      <c r="J105" s="202"/>
    </row>
    <row r="106" spans="1:20" ht="12" customHeight="1">
      <c r="H106" s="202"/>
      <c r="I106" s="202"/>
      <c r="J106" s="202"/>
    </row>
    <row r="107" spans="1:20" ht="12" customHeight="1">
      <c r="H107" s="202"/>
      <c r="I107" s="202"/>
      <c r="J107" s="202"/>
    </row>
    <row r="108" spans="1:20" ht="12" customHeight="1">
      <c r="H108" s="202"/>
      <c r="I108" s="202"/>
      <c r="J108" s="202"/>
    </row>
    <row r="109" spans="1:20" ht="12" customHeight="1">
      <c r="H109" s="202"/>
      <c r="I109" s="202"/>
      <c r="J109" s="202"/>
    </row>
    <row r="110" spans="1:20" ht="12" customHeight="1">
      <c r="H110" s="202"/>
      <c r="I110" s="202"/>
      <c r="J110" s="202"/>
    </row>
    <row r="111" spans="1:20" ht="12" customHeight="1">
      <c r="H111" s="202"/>
      <c r="I111" s="202"/>
      <c r="J111" s="202"/>
    </row>
    <row r="112" spans="1:20" ht="12" customHeight="1">
      <c r="H112" s="202"/>
      <c r="I112" s="202"/>
      <c r="J112" s="202"/>
    </row>
    <row r="113" spans="8:10" ht="12" customHeight="1">
      <c r="H113" s="202"/>
      <c r="I113" s="202"/>
      <c r="J113" s="202"/>
    </row>
    <row r="114" spans="8:10" ht="12" customHeight="1">
      <c r="H114" s="202"/>
      <c r="I114" s="202"/>
      <c r="J114" s="202"/>
    </row>
    <row r="115" spans="8:10" ht="12" customHeight="1">
      <c r="H115" s="202"/>
      <c r="I115" s="202"/>
      <c r="J115" s="202"/>
    </row>
    <row r="116" spans="8:10" ht="12" customHeight="1">
      <c r="H116" s="202"/>
      <c r="I116" s="202"/>
      <c r="J116" s="202"/>
    </row>
    <row r="117" spans="8:10" ht="12" customHeight="1">
      <c r="H117" s="202"/>
      <c r="I117" s="202"/>
      <c r="J117" s="202"/>
    </row>
    <row r="118" spans="8:10" ht="12" customHeight="1">
      <c r="H118" s="202"/>
      <c r="I118" s="202"/>
      <c r="J118" s="202"/>
    </row>
    <row r="119" spans="8:10" ht="12" customHeight="1">
      <c r="H119" s="202"/>
      <c r="I119" s="202"/>
      <c r="J119" s="202"/>
    </row>
    <row r="120" spans="8:10" ht="12" customHeight="1">
      <c r="H120" s="202"/>
      <c r="I120" s="202"/>
      <c r="J120" s="202"/>
    </row>
    <row r="121" spans="8:10" ht="12" customHeight="1">
      <c r="H121" s="202"/>
      <c r="I121" s="202"/>
      <c r="J121" s="202"/>
    </row>
    <row r="122" spans="8:10" ht="12" customHeight="1">
      <c r="H122" s="202"/>
      <c r="I122" s="202"/>
      <c r="J122" s="202"/>
    </row>
    <row r="123" spans="8:10" ht="12" customHeight="1">
      <c r="H123" s="202"/>
      <c r="I123" s="202"/>
      <c r="J123" s="202"/>
    </row>
    <row r="124" spans="8:10" ht="12" customHeight="1">
      <c r="H124" s="202"/>
      <c r="I124" s="202"/>
      <c r="J124" s="202"/>
    </row>
    <row r="125" spans="8:10" ht="12" customHeight="1">
      <c r="H125" s="202"/>
      <c r="I125" s="202"/>
      <c r="J125" s="202"/>
    </row>
    <row r="126" spans="8:10" ht="12" customHeight="1">
      <c r="H126" s="202"/>
      <c r="I126" s="202"/>
      <c r="J126" s="202"/>
    </row>
    <row r="127" spans="8:10" ht="12" customHeight="1">
      <c r="H127" s="202"/>
      <c r="I127" s="202"/>
      <c r="J127" s="202"/>
    </row>
    <row r="128" spans="8:10" ht="12" customHeight="1">
      <c r="H128" s="202"/>
      <c r="I128" s="202"/>
      <c r="J128" s="202"/>
    </row>
    <row r="129" spans="8:10" ht="12" customHeight="1">
      <c r="H129" s="202"/>
      <c r="I129" s="202"/>
      <c r="J129" s="202"/>
    </row>
    <row r="130" spans="8:10" ht="12" customHeight="1">
      <c r="H130" s="202"/>
      <c r="I130" s="202"/>
      <c r="J130" s="202"/>
    </row>
    <row r="131" spans="8:10" ht="12" customHeight="1">
      <c r="H131" s="202"/>
      <c r="I131" s="202"/>
      <c r="J131" s="202"/>
    </row>
    <row r="132" spans="8:10" ht="12" customHeight="1">
      <c r="H132" s="202"/>
      <c r="I132" s="202"/>
      <c r="J132" s="202"/>
    </row>
    <row r="133" spans="8:10" ht="12" customHeight="1">
      <c r="H133" s="202"/>
      <c r="I133" s="202"/>
      <c r="J133" s="202"/>
    </row>
    <row r="134" spans="8:10" ht="12" customHeight="1">
      <c r="H134" s="202"/>
      <c r="I134" s="202"/>
      <c r="J134" s="202"/>
    </row>
    <row r="135" spans="8:10" ht="12" customHeight="1">
      <c r="H135" s="202"/>
      <c r="I135" s="202"/>
      <c r="J135" s="202"/>
    </row>
    <row r="136" spans="8:10" ht="12" customHeight="1">
      <c r="H136" s="202"/>
      <c r="I136" s="202"/>
      <c r="J136" s="202"/>
    </row>
    <row r="137" spans="8:10" ht="12" customHeight="1">
      <c r="H137" s="202"/>
      <c r="I137" s="202"/>
      <c r="J137" s="202"/>
    </row>
    <row r="138" spans="8:10" ht="12" customHeight="1">
      <c r="H138" s="202"/>
      <c r="I138" s="202"/>
      <c r="J138" s="202"/>
    </row>
    <row r="139" spans="8:10" ht="12" customHeight="1">
      <c r="H139" s="202"/>
      <c r="I139" s="202"/>
      <c r="J139" s="202"/>
    </row>
    <row r="140" spans="8:10" ht="12" customHeight="1">
      <c r="H140" s="202"/>
      <c r="I140" s="202"/>
      <c r="J140" s="202"/>
    </row>
    <row r="141" spans="8:10" ht="12" customHeight="1">
      <c r="H141" s="202"/>
      <c r="I141" s="202"/>
      <c r="J141" s="202"/>
    </row>
    <row r="142" spans="8:10" ht="12" customHeight="1">
      <c r="H142" s="202"/>
      <c r="I142" s="202"/>
      <c r="J142" s="202"/>
    </row>
    <row r="143" spans="8:10" ht="12" customHeight="1">
      <c r="H143" s="202"/>
      <c r="I143" s="202"/>
      <c r="J143" s="202"/>
    </row>
    <row r="144" spans="8:10" ht="12" customHeight="1">
      <c r="H144" s="202"/>
      <c r="I144" s="202"/>
      <c r="J144" s="202"/>
    </row>
    <row r="145" spans="8:10" ht="12" customHeight="1">
      <c r="H145" s="202"/>
      <c r="I145" s="202"/>
      <c r="J145" s="202"/>
    </row>
    <row r="146" spans="8:10" ht="12" customHeight="1">
      <c r="H146" s="202"/>
      <c r="I146" s="202"/>
      <c r="J146" s="202"/>
    </row>
    <row r="147" spans="8:10" ht="12" customHeight="1">
      <c r="H147" s="202"/>
      <c r="I147" s="202"/>
      <c r="J147" s="202"/>
    </row>
    <row r="148" spans="8:10" ht="12" customHeight="1">
      <c r="H148" s="202"/>
      <c r="I148" s="202"/>
      <c r="J148" s="202"/>
    </row>
    <row r="149" spans="8:10" ht="12" customHeight="1">
      <c r="H149" s="202"/>
      <c r="I149" s="202"/>
      <c r="J149" s="202"/>
    </row>
    <row r="150" spans="8:10" ht="12" customHeight="1">
      <c r="H150" s="202"/>
      <c r="I150" s="202"/>
      <c r="J150" s="202"/>
    </row>
    <row r="151" spans="8:10" ht="12" customHeight="1">
      <c r="H151" s="202"/>
      <c r="I151" s="202"/>
      <c r="J151" s="202"/>
    </row>
    <row r="152" spans="8:10" ht="12" customHeight="1">
      <c r="H152" s="202"/>
      <c r="I152" s="202"/>
      <c r="J152" s="202"/>
    </row>
    <row r="153" spans="8:10" ht="12" customHeight="1">
      <c r="H153" s="202"/>
      <c r="I153" s="202"/>
      <c r="J153" s="202"/>
    </row>
    <row r="154" spans="8:10" ht="12" customHeight="1">
      <c r="H154" s="202"/>
      <c r="I154" s="202"/>
      <c r="J154" s="202"/>
    </row>
    <row r="155" spans="8:10" ht="12" customHeight="1">
      <c r="H155" s="202"/>
      <c r="I155" s="202"/>
      <c r="J155" s="202"/>
    </row>
    <row r="156" spans="8:10" ht="12" customHeight="1">
      <c r="H156" s="202"/>
      <c r="I156" s="202"/>
      <c r="J156" s="202"/>
    </row>
    <row r="157" spans="8:10" ht="12" customHeight="1">
      <c r="H157" s="202"/>
      <c r="I157" s="202"/>
      <c r="J157" s="202"/>
    </row>
    <row r="158" spans="8:10" ht="12" customHeight="1">
      <c r="H158" s="202"/>
      <c r="I158" s="202"/>
      <c r="J158" s="202"/>
    </row>
    <row r="159" spans="8:10" ht="12" customHeight="1">
      <c r="H159" s="202"/>
      <c r="I159" s="202"/>
      <c r="J159" s="202"/>
    </row>
    <row r="160" spans="8:10" ht="12" customHeight="1">
      <c r="H160" s="202"/>
      <c r="I160" s="202"/>
      <c r="J160" s="202"/>
    </row>
    <row r="161" spans="8:10" ht="12" customHeight="1">
      <c r="H161" s="202"/>
      <c r="I161" s="202"/>
      <c r="J161" s="202"/>
    </row>
    <row r="162" spans="8:10" ht="12" customHeight="1">
      <c r="H162" s="202"/>
      <c r="I162" s="202"/>
      <c r="J162" s="202"/>
    </row>
    <row r="163" spans="8:10" ht="12" customHeight="1">
      <c r="H163" s="202"/>
      <c r="I163" s="202"/>
      <c r="J163" s="202"/>
    </row>
    <row r="164" spans="8:10" ht="12" customHeight="1">
      <c r="H164" s="202"/>
      <c r="I164" s="202"/>
      <c r="J164" s="202"/>
    </row>
    <row r="165" spans="8:10" ht="12" customHeight="1">
      <c r="H165" s="202"/>
      <c r="I165" s="202"/>
      <c r="J165" s="202"/>
    </row>
    <row r="166" spans="8:10" ht="12" customHeight="1">
      <c r="H166" s="202"/>
      <c r="I166" s="202"/>
      <c r="J166" s="202"/>
    </row>
    <row r="167" spans="8:10" ht="12" customHeight="1">
      <c r="H167" s="202"/>
      <c r="I167" s="202"/>
      <c r="J167" s="202"/>
    </row>
    <row r="168" spans="8:10" ht="12" customHeight="1">
      <c r="H168" s="202"/>
      <c r="I168" s="202"/>
      <c r="J168" s="202"/>
    </row>
    <row r="169" spans="8:10" ht="12" customHeight="1">
      <c r="H169" s="202"/>
      <c r="I169" s="202"/>
      <c r="J169" s="202"/>
    </row>
    <row r="170" spans="8:10" ht="12" customHeight="1">
      <c r="H170" s="202"/>
      <c r="I170" s="202"/>
      <c r="J170" s="202"/>
    </row>
    <row r="171" spans="8:10" ht="12" customHeight="1">
      <c r="H171" s="202"/>
      <c r="I171" s="202"/>
      <c r="J171" s="202"/>
    </row>
    <row r="172" spans="8:10" ht="12" customHeight="1">
      <c r="H172" s="202"/>
      <c r="I172" s="202"/>
      <c r="J172" s="202"/>
    </row>
    <row r="173" spans="8:10" ht="12" customHeight="1">
      <c r="H173" s="202"/>
      <c r="I173" s="202"/>
      <c r="J173" s="202"/>
    </row>
    <row r="174" spans="8:10" ht="12" customHeight="1">
      <c r="H174" s="202"/>
      <c r="I174" s="202"/>
      <c r="J174" s="202"/>
    </row>
    <row r="175" spans="8:10" ht="12" customHeight="1">
      <c r="H175" s="202"/>
      <c r="I175" s="202"/>
      <c r="J175" s="202"/>
    </row>
    <row r="176" spans="8:10" ht="12" customHeight="1">
      <c r="H176" s="202"/>
      <c r="I176" s="202"/>
      <c r="J176" s="202"/>
    </row>
    <row r="177" spans="8:10" ht="12" customHeight="1">
      <c r="H177" s="202"/>
      <c r="I177" s="202"/>
      <c r="J177" s="202"/>
    </row>
    <row r="178" spans="8:10" ht="12" customHeight="1">
      <c r="H178" s="202"/>
      <c r="I178" s="202"/>
      <c r="J178" s="202"/>
    </row>
    <row r="179" spans="8:10" ht="12" customHeight="1">
      <c r="H179" s="202"/>
      <c r="I179" s="202"/>
      <c r="J179" s="202"/>
    </row>
    <row r="180" spans="8:10" ht="12" customHeight="1">
      <c r="H180" s="202"/>
      <c r="I180" s="202"/>
      <c r="J180" s="202"/>
    </row>
    <row r="181" spans="8:10" ht="12" customHeight="1">
      <c r="H181" s="202"/>
      <c r="I181" s="202"/>
      <c r="J181" s="202"/>
    </row>
    <row r="182" spans="8:10" ht="12" customHeight="1">
      <c r="H182" s="202"/>
      <c r="I182" s="202"/>
      <c r="J182" s="202"/>
    </row>
    <row r="183" spans="8:10" ht="12" customHeight="1">
      <c r="H183" s="202"/>
      <c r="I183" s="202"/>
      <c r="J183" s="202"/>
    </row>
    <row r="184" spans="8:10" ht="12" customHeight="1">
      <c r="H184" s="202"/>
      <c r="I184" s="202"/>
      <c r="J184" s="202"/>
    </row>
    <row r="185" spans="8:10" ht="12" customHeight="1">
      <c r="H185" s="202"/>
      <c r="I185" s="202"/>
      <c r="J185" s="202"/>
    </row>
    <row r="186" spans="8:10" ht="12" customHeight="1">
      <c r="H186" s="202"/>
      <c r="I186" s="202"/>
      <c r="J186" s="202"/>
    </row>
    <row r="187" spans="8:10" ht="12" customHeight="1">
      <c r="H187" s="202"/>
      <c r="I187" s="202"/>
      <c r="J187" s="202"/>
    </row>
    <row r="188" spans="8:10" ht="12" customHeight="1">
      <c r="H188" s="202"/>
      <c r="I188" s="202"/>
      <c r="J188" s="202"/>
    </row>
    <row r="189" spans="8:10" ht="12" customHeight="1">
      <c r="H189" s="202"/>
      <c r="I189" s="202"/>
      <c r="J189" s="202"/>
    </row>
    <row r="190" spans="8:10" ht="12" customHeight="1">
      <c r="H190" s="202"/>
      <c r="I190" s="202"/>
      <c r="J190" s="202"/>
    </row>
    <row r="191" spans="8:10" ht="12" customHeight="1">
      <c r="H191" s="202"/>
      <c r="I191" s="202"/>
      <c r="J191" s="202"/>
    </row>
    <row r="192" spans="8:10" ht="12" customHeight="1">
      <c r="H192" s="202"/>
      <c r="I192" s="202"/>
      <c r="J192" s="202"/>
    </row>
    <row r="193" spans="8:10" ht="12" customHeight="1">
      <c r="H193" s="202"/>
      <c r="I193" s="202"/>
      <c r="J193" s="202"/>
    </row>
    <row r="194" spans="8:10" ht="12" customHeight="1">
      <c r="H194" s="202"/>
      <c r="I194" s="202"/>
      <c r="J194" s="202"/>
    </row>
    <row r="195" spans="8:10" ht="12" customHeight="1">
      <c r="H195" s="202"/>
      <c r="I195" s="202"/>
      <c r="J195" s="202"/>
    </row>
    <row r="196" spans="8:10" ht="12" customHeight="1">
      <c r="H196" s="202"/>
      <c r="I196" s="202"/>
      <c r="J196" s="202"/>
    </row>
    <row r="197" spans="8:10" ht="12" customHeight="1">
      <c r="H197" s="202"/>
      <c r="I197" s="202"/>
      <c r="J197" s="202"/>
    </row>
    <row r="198" spans="8:10" ht="12" customHeight="1">
      <c r="H198" s="202"/>
      <c r="I198" s="202"/>
      <c r="J198" s="202"/>
    </row>
    <row r="199" spans="8:10" ht="12" customHeight="1">
      <c r="H199" s="202"/>
      <c r="I199" s="202"/>
      <c r="J199" s="202"/>
    </row>
    <row r="200" spans="8:10" ht="12" customHeight="1">
      <c r="H200" s="202"/>
      <c r="I200" s="202"/>
      <c r="J200" s="202"/>
    </row>
    <row r="201" spans="8:10" ht="12" customHeight="1">
      <c r="H201" s="202"/>
      <c r="I201" s="202"/>
      <c r="J201" s="202"/>
    </row>
    <row r="202" spans="8:10" ht="12" customHeight="1">
      <c r="H202" s="202"/>
      <c r="I202" s="202"/>
      <c r="J202" s="202"/>
    </row>
    <row r="203" spans="8:10" ht="12" customHeight="1">
      <c r="H203" s="202"/>
      <c r="I203" s="202"/>
      <c r="J203" s="202"/>
    </row>
    <row r="204" spans="8:10" ht="12" customHeight="1">
      <c r="H204" s="202"/>
      <c r="I204" s="202"/>
      <c r="J204" s="202"/>
    </row>
    <row r="205" spans="8:10" ht="12" customHeight="1">
      <c r="H205" s="202"/>
      <c r="I205" s="202"/>
      <c r="J205" s="202"/>
    </row>
    <row r="206" spans="8:10" ht="12" customHeight="1">
      <c r="H206" s="202"/>
      <c r="I206" s="202"/>
      <c r="J206" s="202"/>
    </row>
    <row r="207" spans="8:10" ht="12" customHeight="1">
      <c r="H207" s="202"/>
      <c r="I207" s="202"/>
      <c r="J207" s="202"/>
    </row>
    <row r="208" spans="8:10" ht="12" customHeight="1">
      <c r="H208" s="202"/>
      <c r="I208" s="202"/>
      <c r="J208" s="202"/>
    </row>
    <row r="209" spans="8:10" ht="12" customHeight="1">
      <c r="H209" s="202"/>
      <c r="I209" s="202"/>
      <c r="J209" s="202"/>
    </row>
    <row r="210" spans="8:10" ht="12" customHeight="1">
      <c r="H210" s="202"/>
      <c r="I210" s="202"/>
      <c r="J210" s="202"/>
    </row>
    <row r="211" spans="8:10" ht="12" customHeight="1">
      <c r="H211" s="202"/>
      <c r="I211" s="202"/>
      <c r="J211" s="202"/>
    </row>
    <row r="212" spans="8:10" ht="12" customHeight="1">
      <c r="H212" s="202"/>
      <c r="I212" s="202"/>
      <c r="J212" s="202"/>
    </row>
    <row r="213" spans="8:10" ht="12" customHeight="1">
      <c r="H213" s="202"/>
      <c r="I213" s="202"/>
      <c r="J213" s="202"/>
    </row>
    <row r="214" spans="8:10" ht="12" customHeight="1">
      <c r="H214" s="202"/>
      <c r="I214" s="202"/>
      <c r="J214" s="202"/>
    </row>
    <row r="215" spans="8:10" ht="12" customHeight="1">
      <c r="H215" s="202"/>
      <c r="I215" s="202"/>
      <c r="J215" s="202"/>
    </row>
    <row r="216" spans="8:10" ht="12" customHeight="1">
      <c r="H216" s="202"/>
      <c r="I216" s="202"/>
      <c r="J216" s="202"/>
    </row>
    <row r="217" spans="8:10" ht="12" customHeight="1">
      <c r="H217" s="202"/>
      <c r="I217" s="202"/>
      <c r="J217" s="202"/>
    </row>
    <row r="218" spans="8:10" ht="12" customHeight="1">
      <c r="H218" s="202"/>
      <c r="I218" s="202"/>
      <c r="J218" s="202"/>
    </row>
    <row r="219" spans="8:10" ht="12" customHeight="1">
      <c r="H219" s="202"/>
      <c r="I219" s="202"/>
      <c r="J219" s="202"/>
    </row>
    <row r="220" spans="8:10" ht="12" customHeight="1">
      <c r="H220" s="202"/>
      <c r="I220" s="202"/>
      <c r="J220" s="202"/>
    </row>
    <row r="221" spans="8:10" ht="12" customHeight="1">
      <c r="H221" s="202"/>
      <c r="I221" s="202"/>
      <c r="J221" s="202"/>
    </row>
    <row r="222" spans="8:10" ht="12" customHeight="1">
      <c r="H222" s="202"/>
      <c r="I222" s="202"/>
      <c r="J222" s="202"/>
    </row>
    <row r="223" spans="8:10" ht="12" customHeight="1">
      <c r="H223" s="202"/>
      <c r="I223" s="202"/>
      <c r="J223" s="202"/>
    </row>
    <row r="224" spans="8:10" ht="12" customHeight="1">
      <c r="H224" s="202"/>
      <c r="I224" s="202"/>
      <c r="J224" s="202"/>
    </row>
    <row r="225" spans="8:10" ht="12" customHeight="1">
      <c r="H225" s="202"/>
      <c r="I225" s="202"/>
      <c r="J225" s="202"/>
    </row>
    <row r="226" spans="8:10" ht="12" customHeight="1">
      <c r="H226" s="202"/>
      <c r="I226" s="202"/>
      <c r="J226" s="202"/>
    </row>
    <row r="227" spans="8:10" ht="12" customHeight="1">
      <c r="H227" s="202"/>
      <c r="I227" s="202"/>
      <c r="J227" s="202"/>
    </row>
    <row r="228" spans="8:10" ht="12" customHeight="1">
      <c r="H228" s="202"/>
      <c r="I228" s="202"/>
      <c r="J228" s="202"/>
    </row>
    <row r="229" spans="8:10" ht="12" customHeight="1">
      <c r="H229" s="202"/>
      <c r="I229" s="202"/>
      <c r="J229" s="202"/>
    </row>
    <row r="230" spans="8:10" ht="12" customHeight="1">
      <c r="H230" s="202"/>
      <c r="I230" s="202"/>
      <c r="J230" s="202"/>
    </row>
    <row r="231" spans="8:10" ht="12" customHeight="1">
      <c r="H231" s="202"/>
      <c r="I231" s="202"/>
      <c r="J231" s="202"/>
    </row>
    <row r="232" spans="8:10" ht="12" customHeight="1">
      <c r="H232" s="202"/>
      <c r="I232" s="202"/>
      <c r="J232" s="202"/>
    </row>
    <row r="233" spans="8:10" ht="12" customHeight="1">
      <c r="H233" s="202"/>
      <c r="I233" s="202"/>
      <c r="J233" s="202"/>
    </row>
    <row r="234" spans="8:10" ht="12" customHeight="1">
      <c r="H234" s="202"/>
      <c r="I234" s="202"/>
      <c r="J234" s="202"/>
    </row>
    <row r="235" spans="8:10" ht="12" customHeight="1">
      <c r="H235" s="202"/>
      <c r="I235" s="202"/>
      <c r="J235" s="202"/>
    </row>
    <row r="236" spans="8:10" ht="12" customHeight="1">
      <c r="H236" s="202"/>
      <c r="I236" s="202"/>
      <c r="J236" s="202"/>
    </row>
    <row r="237" spans="8:10" ht="12" customHeight="1">
      <c r="H237" s="202"/>
      <c r="I237" s="202"/>
      <c r="J237" s="202"/>
    </row>
    <row r="238" spans="8:10" ht="12" customHeight="1">
      <c r="H238" s="202"/>
      <c r="I238" s="202"/>
      <c r="J238" s="202"/>
    </row>
    <row r="239" spans="8:10" ht="12" customHeight="1">
      <c r="H239" s="202"/>
      <c r="I239" s="202"/>
      <c r="J239" s="202"/>
    </row>
    <row r="240" spans="8:10" ht="12" customHeight="1">
      <c r="H240" s="202"/>
      <c r="I240" s="202"/>
      <c r="J240" s="202"/>
    </row>
    <row r="241" spans="8:10" ht="12" customHeight="1">
      <c r="H241" s="202"/>
      <c r="I241" s="202"/>
      <c r="J241" s="202"/>
    </row>
    <row r="242" spans="8:10" ht="12" customHeight="1">
      <c r="H242" s="202"/>
      <c r="I242" s="202"/>
      <c r="J242" s="202"/>
    </row>
    <row r="243" spans="8:10" ht="12" customHeight="1">
      <c r="H243" s="202"/>
      <c r="I243" s="202"/>
      <c r="J243" s="202"/>
    </row>
    <row r="244" spans="8:10" ht="12" customHeight="1">
      <c r="H244" s="202"/>
      <c r="I244" s="202"/>
      <c r="J244" s="202"/>
    </row>
    <row r="245" spans="8:10" ht="12" customHeight="1">
      <c r="H245" s="202"/>
      <c r="I245" s="202"/>
      <c r="J245" s="202"/>
    </row>
    <row r="246" spans="8:10" ht="12" customHeight="1">
      <c r="H246" s="202"/>
      <c r="I246" s="202"/>
      <c r="J246" s="202"/>
    </row>
    <row r="247" spans="8:10" ht="12" customHeight="1">
      <c r="H247" s="202"/>
      <c r="I247" s="202"/>
      <c r="J247" s="202"/>
    </row>
    <row r="248" spans="8:10" ht="12" customHeight="1">
      <c r="H248" s="202"/>
      <c r="I248" s="202"/>
      <c r="J248" s="202"/>
    </row>
    <row r="249" spans="8:10" ht="12" customHeight="1">
      <c r="H249" s="202"/>
      <c r="I249" s="202"/>
      <c r="J249" s="202"/>
    </row>
    <row r="250" spans="8:10" ht="12" customHeight="1">
      <c r="H250" s="202"/>
      <c r="I250" s="202"/>
      <c r="J250" s="202"/>
    </row>
    <row r="251" spans="8:10" ht="12" customHeight="1">
      <c r="H251" s="202"/>
      <c r="I251" s="202"/>
      <c r="J251" s="202"/>
    </row>
    <row r="252" spans="8:10" ht="12" customHeight="1">
      <c r="H252" s="202"/>
      <c r="I252" s="202"/>
      <c r="J252" s="202"/>
    </row>
    <row r="253" spans="8:10" ht="12" customHeight="1">
      <c r="H253" s="202"/>
      <c r="I253" s="202"/>
      <c r="J253" s="202"/>
    </row>
    <row r="254" spans="8:10" ht="12" customHeight="1">
      <c r="H254" s="202"/>
      <c r="I254" s="202"/>
      <c r="J254" s="202"/>
    </row>
    <row r="255" spans="8:10" ht="12" customHeight="1">
      <c r="H255" s="202"/>
      <c r="I255" s="202"/>
      <c r="J255" s="202"/>
    </row>
    <row r="256" spans="8:10" ht="12" customHeight="1">
      <c r="H256" s="202"/>
      <c r="I256" s="202"/>
      <c r="J256" s="202"/>
    </row>
    <row r="257" spans="8:10" ht="12" customHeight="1">
      <c r="H257" s="202"/>
      <c r="I257" s="202"/>
      <c r="J257" s="202"/>
    </row>
    <row r="258" spans="8:10" ht="12" customHeight="1">
      <c r="H258" s="202"/>
      <c r="I258" s="202"/>
      <c r="J258" s="202"/>
    </row>
    <row r="259" spans="8:10" ht="12" customHeight="1">
      <c r="H259" s="202"/>
      <c r="I259" s="202"/>
      <c r="J259" s="202"/>
    </row>
    <row r="260" spans="8:10" ht="12" customHeight="1">
      <c r="H260" s="202"/>
      <c r="I260" s="202"/>
      <c r="J260" s="202"/>
    </row>
    <row r="261" spans="8:10" ht="12" customHeight="1">
      <c r="H261" s="202"/>
      <c r="I261" s="202"/>
      <c r="J261" s="202"/>
    </row>
    <row r="262" spans="8:10" ht="12" customHeight="1">
      <c r="H262" s="202"/>
      <c r="I262" s="202"/>
      <c r="J262" s="202"/>
    </row>
    <row r="263" spans="8:10" ht="12" customHeight="1">
      <c r="H263" s="202"/>
      <c r="I263" s="202"/>
      <c r="J263" s="202"/>
    </row>
    <row r="264" spans="8:10" ht="12" customHeight="1">
      <c r="H264" s="202"/>
      <c r="I264" s="202"/>
      <c r="J264" s="202"/>
    </row>
    <row r="265" spans="8:10" ht="12" customHeight="1">
      <c r="H265" s="202"/>
      <c r="I265" s="202"/>
      <c r="J265" s="202"/>
    </row>
    <row r="266" spans="8:10" ht="12" customHeight="1">
      <c r="H266" s="202"/>
      <c r="I266" s="202"/>
      <c r="J266" s="202"/>
    </row>
    <row r="267" spans="8:10" ht="12" customHeight="1">
      <c r="H267" s="202"/>
      <c r="I267" s="202"/>
      <c r="J267" s="202"/>
    </row>
    <row r="268" spans="8:10" ht="12" customHeight="1">
      <c r="H268" s="202"/>
      <c r="I268" s="202"/>
      <c r="J268" s="202"/>
    </row>
    <row r="269" spans="8:10" ht="12" customHeight="1">
      <c r="H269" s="202"/>
      <c r="I269" s="202"/>
      <c r="J269" s="202"/>
    </row>
    <row r="270" spans="8:10" ht="12" customHeight="1">
      <c r="H270" s="202"/>
      <c r="I270" s="202"/>
      <c r="J270" s="202"/>
    </row>
    <row r="271" spans="8:10" ht="12" customHeight="1">
      <c r="H271" s="202"/>
      <c r="I271" s="202"/>
      <c r="J271" s="202"/>
    </row>
    <row r="272" spans="8:10" ht="12" customHeight="1">
      <c r="H272" s="202"/>
      <c r="I272" s="202"/>
      <c r="J272" s="202"/>
    </row>
    <row r="273" spans="8:10" ht="12" customHeight="1">
      <c r="H273" s="202"/>
      <c r="I273" s="202"/>
      <c r="J273" s="202"/>
    </row>
    <row r="274" spans="8:10" ht="12" customHeight="1">
      <c r="H274" s="202"/>
      <c r="I274" s="202"/>
      <c r="J274" s="202"/>
    </row>
    <row r="275" spans="8:10" ht="12" customHeight="1">
      <c r="H275" s="202"/>
      <c r="I275" s="202"/>
      <c r="J275" s="202"/>
    </row>
    <row r="276" spans="8:10" ht="12" customHeight="1">
      <c r="H276" s="202"/>
      <c r="I276" s="202"/>
      <c r="J276" s="202"/>
    </row>
    <row r="277" spans="8:10" ht="12" customHeight="1">
      <c r="H277" s="202"/>
      <c r="I277" s="202"/>
      <c r="J277" s="202"/>
    </row>
    <row r="278" spans="8:10" ht="12" customHeight="1">
      <c r="H278" s="202"/>
      <c r="I278" s="202"/>
      <c r="J278" s="202"/>
    </row>
    <row r="279" spans="8:10" ht="12" customHeight="1">
      <c r="H279" s="202"/>
      <c r="I279" s="202"/>
      <c r="J279" s="202"/>
    </row>
    <row r="280" spans="8:10" ht="12" customHeight="1">
      <c r="H280" s="202"/>
      <c r="I280" s="202"/>
      <c r="J280" s="202"/>
    </row>
    <row r="281" spans="8:10" ht="12" customHeight="1">
      <c r="H281" s="202"/>
      <c r="I281" s="202"/>
      <c r="J281" s="202"/>
    </row>
    <row r="282" spans="8:10" ht="12" customHeight="1">
      <c r="H282" s="202"/>
      <c r="I282" s="202"/>
      <c r="J282" s="202"/>
    </row>
    <row r="283" spans="8:10" ht="12" customHeight="1">
      <c r="H283" s="202"/>
      <c r="I283" s="202"/>
      <c r="J283" s="202"/>
    </row>
    <row r="284" spans="8:10" ht="12" customHeight="1">
      <c r="H284" s="202"/>
      <c r="I284" s="202"/>
      <c r="J284" s="202"/>
    </row>
    <row r="285" spans="8:10" ht="12" customHeight="1">
      <c r="H285" s="202"/>
      <c r="I285" s="202"/>
      <c r="J285" s="202"/>
    </row>
    <row r="286" spans="8:10" ht="12" customHeight="1">
      <c r="H286" s="202"/>
      <c r="I286" s="202"/>
      <c r="J286" s="202"/>
    </row>
    <row r="287" spans="8:10" ht="12" customHeight="1">
      <c r="H287" s="202"/>
      <c r="I287" s="202"/>
      <c r="J287" s="202"/>
    </row>
    <row r="288" spans="8:10" ht="12" customHeight="1">
      <c r="H288" s="202"/>
      <c r="I288" s="202"/>
      <c r="J288" s="202"/>
    </row>
    <row r="289" spans="8:10" ht="12" customHeight="1">
      <c r="H289" s="202"/>
      <c r="I289" s="202"/>
      <c r="J289" s="202"/>
    </row>
    <row r="290" spans="8:10" ht="12" customHeight="1">
      <c r="H290" s="202"/>
      <c r="I290" s="202"/>
      <c r="J290" s="202"/>
    </row>
    <row r="291" spans="8:10" ht="12" customHeight="1">
      <c r="H291" s="202"/>
      <c r="I291" s="202"/>
      <c r="J291" s="202"/>
    </row>
    <row r="292" spans="8:10" ht="12" customHeight="1">
      <c r="H292" s="202"/>
      <c r="I292" s="202"/>
      <c r="J292" s="202"/>
    </row>
    <row r="293" spans="8:10" ht="12" customHeight="1">
      <c r="H293" s="202"/>
      <c r="I293" s="202"/>
      <c r="J293" s="202"/>
    </row>
    <row r="294" spans="8:10" ht="12" customHeight="1">
      <c r="H294" s="202"/>
      <c r="I294" s="202"/>
      <c r="J294" s="202"/>
    </row>
    <row r="295" spans="8:10" ht="12" customHeight="1">
      <c r="H295" s="202"/>
      <c r="I295" s="202"/>
      <c r="J295" s="202"/>
    </row>
    <row r="296" spans="8:10" ht="12" customHeight="1">
      <c r="H296" s="202"/>
      <c r="I296" s="202"/>
      <c r="J296" s="202"/>
    </row>
    <row r="297" spans="8:10" ht="12" customHeight="1">
      <c r="H297" s="202"/>
      <c r="I297" s="202"/>
      <c r="J297" s="202"/>
    </row>
    <row r="298" spans="8:10" ht="12" customHeight="1">
      <c r="H298" s="202"/>
      <c r="I298" s="202"/>
      <c r="J298" s="202"/>
    </row>
    <row r="299" spans="8:10" ht="12" customHeight="1">
      <c r="H299" s="202"/>
      <c r="I299" s="202"/>
      <c r="J299" s="202"/>
    </row>
    <row r="300" spans="8:10" ht="12" customHeight="1">
      <c r="H300" s="202"/>
      <c r="I300" s="202"/>
      <c r="J300" s="202"/>
    </row>
    <row r="301" spans="8:10" ht="12" customHeight="1">
      <c r="H301" s="202"/>
      <c r="I301" s="202"/>
      <c r="J301" s="202"/>
    </row>
    <row r="302" spans="8:10" ht="12" customHeight="1">
      <c r="H302" s="202"/>
      <c r="I302" s="202"/>
      <c r="J302" s="202"/>
    </row>
    <row r="303" spans="8:10" ht="12" customHeight="1">
      <c r="H303" s="202"/>
      <c r="I303" s="202"/>
      <c r="J303" s="202"/>
    </row>
    <row r="304" spans="8:10" ht="12" customHeight="1">
      <c r="H304" s="202"/>
      <c r="I304" s="202"/>
      <c r="J304" s="202"/>
    </row>
    <row r="305" spans="8:10" ht="12" customHeight="1">
      <c r="H305" s="202"/>
      <c r="I305" s="202"/>
      <c r="J305" s="202"/>
    </row>
    <row r="306" spans="8:10" ht="12" customHeight="1">
      <c r="H306" s="202"/>
      <c r="I306" s="202"/>
      <c r="J306" s="202"/>
    </row>
    <row r="307" spans="8:10" ht="12" customHeight="1">
      <c r="H307" s="202"/>
      <c r="I307" s="202"/>
      <c r="J307" s="202"/>
    </row>
    <row r="308" spans="8:10" ht="12" customHeight="1">
      <c r="H308" s="202"/>
      <c r="I308" s="202"/>
      <c r="J308" s="202"/>
    </row>
    <row r="309" spans="8:10" ht="12" customHeight="1">
      <c r="H309" s="202"/>
      <c r="I309" s="202"/>
      <c r="J309" s="202"/>
    </row>
    <row r="310" spans="8:10" ht="12" customHeight="1">
      <c r="H310" s="202"/>
      <c r="I310" s="202"/>
      <c r="J310" s="202"/>
    </row>
    <row r="311" spans="8:10" ht="12" customHeight="1">
      <c r="H311" s="202"/>
      <c r="I311" s="202"/>
      <c r="J311" s="202"/>
    </row>
    <row r="312" spans="8:10" ht="12" customHeight="1">
      <c r="H312" s="202"/>
      <c r="I312" s="202"/>
      <c r="J312" s="202"/>
    </row>
    <row r="313" spans="8:10" ht="12" customHeight="1">
      <c r="H313" s="202"/>
      <c r="I313" s="202"/>
      <c r="J313" s="202"/>
    </row>
    <row r="314" spans="8:10" ht="12" customHeight="1">
      <c r="H314" s="202"/>
      <c r="I314" s="202"/>
      <c r="J314" s="202"/>
    </row>
    <row r="315" spans="8:10" ht="12" customHeight="1">
      <c r="H315" s="202"/>
      <c r="I315" s="202"/>
      <c r="J315" s="202"/>
    </row>
    <row r="316" spans="8:10" ht="12" customHeight="1">
      <c r="H316" s="202"/>
      <c r="I316" s="202"/>
      <c r="J316" s="202"/>
    </row>
    <row r="317" spans="8:10" ht="12" customHeight="1">
      <c r="H317" s="202"/>
      <c r="I317" s="202"/>
      <c r="J317" s="202"/>
    </row>
    <row r="318" spans="8:10" ht="12" customHeight="1">
      <c r="H318" s="202"/>
      <c r="I318" s="202"/>
      <c r="J318" s="202"/>
    </row>
    <row r="319" spans="8:10" ht="12" customHeight="1">
      <c r="H319" s="202"/>
      <c r="I319" s="202"/>
      <c r="J319" s="202"/>
    </row>
    <row r="320" spans="8:10" ht="12" customHeight="1">
      <c r="H320" s="202"/>
      <c r="I320" s="202"/>
      <c r="J320" s="202"/>
    </row>
    <row r="321" spans="8:10" ht="12" customHeight="1">
      <c r="H321" s="202"/>
      <c r="I321" s="202"/>
      <c r="J321" s="202"/>
    </row>
    <row r="322" spans="8:10" ht="12" customHeight="1">
      <c r="H322" s="202"/>
      <c r="I322" s="202"/>
      <c r="J322" s="202"/>
    </row>
    <row r="323" spans="8:10" ht="12" customHeight="1">
      <c r="H323" s="202"/>
      <c r="I323" s="202"/>
      <c r="J323" s="202"/>
    </row>
    <row r="324" spans="8:10" ht="12" customHeight="1">
      <c r="H324" s="202"/>
      <c r="I324" s="202"/>
      <c r="J324" s="202"/>
    </row>
    <row r="325" spans="8:10" ht="12" customHeight="1">
      <c r="H325" s="202"/>
      <c r="I325" s="202"/>
      <c r="J325" s="202"/>
    </row>
    <row r="326" spans="8:10" ht="12" customHeight="1">
      <c r="H326" s="202"/>
      <c r="I326" s="202"/>
      <c r="J326" s="202"/>
    </row>
    <row r="327" spans="8:10" ht="12" customHeight="1">
      <c r="H327" s="202"/>
      <c r="I327" s="202"/>
      <c r="J327" s="202"/>
    </row>
    <row r="328" spans="8:10" ht="12" customHeight="1">
      <c r="H328" s="202"/>
      <c r="I328" s="202"/>
      <c r="J328" s="202"/>
    </row>
    <row r="329" spans="8:10" ht="12" customHeight="1">
      <c r="H329" s="202"/>
      <c r="I329" s="202"/>
      <c r="J329" s="202"/>
    </row>
    <row r="330" spans="8:10" ht="12" customHeight="1">
      <c r="H330" s="202"/>
      <c r="I330" s="202"/>
      <c r="J330" s="202"/>
    </row>
    <row r="331" spans="8:10" ht="12" customHeight="1">
      <c r="H331" s="202"/>
      <c r="I331" s="202"/>
      <c r="J331" s="202"/>
    </row>
    <row r="332" spans="8:10" ht="12" customHeight="1">
      <c r="H332" s="202"/>
      <c r="I332" s="202"/>
      <c r="J332" s="202"/>
    </row>
    <row r="333" spans="8:10" ht="12" customHeight="1">
      <c r="H333" s="202"/>
      <c r="I333" s="202"/>
      <c r="J333" s="202"/>
    </row>
    <row r="334" spans="8:10" ht="12" customHeight="1">
      <c r="H334" s="202"/>
      <c r="I334" s="202"/>
      <c r="J334" s="202"/>
    </row>
    <row r="335" spans="8:10" ht="12" customHeight="1">
      <c r="H335" s="202"/>
      <c r="I335" s="202"/>
      <c r="J335" s="202"/>
    </row>
    <row r="336" spans="8:10" ht="12" customHeight="1">
      <c r="H336" s="202"/>
      <c r="I336" s="202"/>
      <c r="J336" s="202"/>
    </row>
    <row r="337" spans="8:10" ht="12" customHeight="1">
      <c r="H337" s="202"/>
      <c r="I337" s="202"/>
      <c r="J337" s="202"/>
    </row>
    <row r="338" spans="8:10" ht="12" customHeight="1">
      <c r="H338" s="202"/>
      <c r="I338" s="202"/>
      <c r="J338" s="202"/>
    </row>
    <row r="339" spans="8:10" ht="12" customHeight="1">
      <c r="H339" s="202"/>
      <c r="I339" s="202"/>
      <c r="J339" s="202"/>
    </row>
    <row r="340" spans="8:10" ht="12" customHeight="1">
      <c r="H340" s="202"/>
      <c r="I340" s="202"/>
      <c r="J340" s="202"/>
    </row>
    <row r="341" spans="8:10" ht="12" customHeight="1">
      <c r="H341" s="202"/>
      <c r="I341" s="202"/>
      <c r="J341" s="202"/>
    </row>
    <row r="342" spans="8:10" ht="12" customHeight="1">
      <c r="H342" s="202"/>
      <c r="I342" s="202"/>
      <c r="J342" s="202"/>
    </row>
    <row r="343" spans="8:10" ht="12" customHeight="1">
      <c r="H343" s="202"/>
      <c r="I343" s="202"/>
      <c r="J343" s="202"/>
    </row>
    <row r="344" spans="8:10" ht="12" customHeight="1">
      <c r="H344" s="202"/>
      <c r="I344" s="202"/>
      <c r="J344" s="202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&amp;CInternational + Special Divisions</oddHeader>
  </headerFooter>
  <rowBreaks count="2" manualBreakCount="2">
    <brk id="42" max="16383" man="1"/>
    <brk id="72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view="pageBreakPreview" zoomScale="110" zoomScaleNormal="100" zoomScaleSheetLayoutView="110" workbookViewId="0">
      <pane xSplit="1" ySplit="1" topLeftCell="B2" activePane="bottomRight" state="frozen"/>
      <selection activeCell="C35" sqref="C35"/>
      <selection pane="topRight" activeCell="C35" sqref="C35"/>
      <selection pane="bottomLeft" activeCell="C35" sqref="C35"/>
      <selection pane="bottomRight" activeCell="C84" sqref="C84"/>
    </sheetView>
  </sheetViews>
  <sheetFormatPr baseColWidth="10" defaultColWidth="20.6640625" defaultRowHeight="12" customHeight="1" outlineLevelRow="1"/>
  <cols>
    <col min="1" max="1" width="20.6640625" style="155" customWidth="1"/>
    <col min="2" max="10" width="10.88671875" style="202" customWidth="1"/>
    <col min="11" max="16384" width="20.6640625" style="155"/>
  </cols>
  <sheetData>
    <row r="1" spans="1:24" s="154" customFormat="1" ht="24" customHeight="1">
      <c r="A1" s="203" t="s">
        <v>142</v>
      </c>
      <c r="B1" s="2">
        <v>2015</v>
      </c>
      <c r="C1" s="2" t="s">
        <v>149</v>
      </c>
      <c r="D1" s="2">
        <v>2014</v>
      </c>
      <c r="E1" s="2" t="s">
        <v>1</v>
      </c>
      <c r="F1" s="2">
        <v>2013</v>
      </c>
      <c r="G1" s="2" t="s">
        <v>2</v>
      </c>
      <c r="H1" s="2">
        <v>2012</v>
      </c>
      <c r="I1" s="2" t="s">
        <v>3</v>
      </c>
      <c r="J1" s="2">
        <v>2011</v>
      </c>
    </row>
    <row r="2" spans="1:24" ht="9.75" hidden="1" customHeight="1" outlineLevel="1">
      <c r="A2" s="243"/>
      <c r="B2" s="244"/>
      <c r="C2" s="244"/>
      <c r="D2" s="244"/>
      <c r="E2" s="244"/>
      <c r="F2" s="244"/>
      <c r="G2" s="244"/>
      <c r="H2" s="244"/>
      <c r="I2" s="244"/>
      <c r="J2" s="244"/>
    </row>
    <row r="3" spans="1:24" s="161" customFormat="1" ht="10.199999999999999" customHeight="1" collapsed="1">
      <c r="A3" s="245" t="s">
        <v>4</v>
      </c>
      <c r="B3" s="246">
        <f>B71</f>
        <v>136.12</v>
      </c>
      <c r="C3" s="291">
        <f t="shared" ref="C3:E9" si="0">IF((+B3/D3)&lt;0,"n.m.",IF(B3&lt;0,(+B3/D3-1)*-1,(+B3/D3-1)))</f>
        <v>2.6468592112208755E-2</v>
      </c>
      <c r="D3" s="246">
        <f>D71</f>
        <v>132.61000000000001</v>
      </c>
      <c r="E3" s="291">
        <f t="shared" si="0"/>
        <v>-2.6286805198619478E-2</v>
      </c>
      <c r="F3" s="246">
        <f>F71</f>
        <v>136.19</v>
      </c>
      <c r="G3" s="248">
        <v>9.1003765120563962E-2</v>
      </c>
      <c r="H3" s="246">
        <v>124.83</v>
      </c>
      <c r="I3" s="248">
        <v>-0.25345374080497574</v>
      </c>
      <c r="J3" s="246">
        <v>167.20999999999998</v>
      </c>
    </row>
    <row r="4" spans="1:24" s="161" customFormat="1" ht="10.199999999999999" customHeight="1">
      <c r="A4" s="245" t="s">
        <v>5</v>
      </c>
      <c r="B4" s="246">
        <f>B101</f>
        <v>6.4500000000000011</v>
      </c>
      <c r="C4" s="291">
        <f t="shared" si="0"/>
        <v>-0.14456233421750653</v>
      </c>
      <c r="D4" s="246">
        <f>D101</f>
        <v>7.54</v>
      </c>
      <c r="E4" s="291">
        <f t="shared" si="0"/>
        <v>-0.29268292682926833</v>
      </c>
      <c r="F4" s="246">
        <f>F101</f>
        <v>10.66</v>
      </c>
      <c r="G4" s="248">
        <v>-8.8109495295124129E-2</v>
      </c>
      <c r="H4" s="246">
        <v>11.86</v>
      </c>
      <c r="I4" s="248">
        <v>-0.10967250571210951</v>
      </c>
      <c r="J4" s="246">
        <v>13.129999999999999</v>
      </c>
    </row>
    <row r="5" spans="1:24" s="161" customFormat="1" ht="10.199999999999999" customHeight="1">
      <c r="A5" s="245" t="s">
        <v>6</v>
      </c>
      <c r="B5" s="246">
        <v>25.15</v>
      </c>
      <c r="C5" s="291">
        <f t="shared" si="0"/>
        <v>0.18895664917505783</v>
      </c>
      <c r="D5" s="246">
        <v>21.152999999999999</v>
      </c>
      <c r="E5" s="291">
        <f t="shared" si="0"/>
        <v>-0.20207468879668056</v>
      </c>
      <c r="F5" s="246">
        <v>26.51</v>
      </c>
      <c r="G5" s="248">
        <v>0.32679509632224168</v>
      </c>
      <c r="H5" s="246">
        <v>19.98</v>
      </c>
      <c r="I5" s="248">
        <v>-0.41441045475855609</v>
      </c>
      <c r="J5" s="246">
        <v>34.128</v>
      </c>
    </row>
    <row r="6" spans="1:24" s="161" customFormat="1" ht="10.199999999999999" customHeight="1">
      <c r="A6" s="245" t="s">
        <v>143</v>
      </c>
      <c r="B6" s="246">
        <v>0.22</v>
      </c>
      <c r="C6" s="291">
        <f t="shared" si="0"/>
        <v>-0.37142857142857133</v>
      </c>
      <c r="D6" s="246">
        <v>0.35</v>
      </c>
      <c r="E6" s="291">
        <f t="shared" si="0"/>
        <v>4.833333333333333</v>
      </c>
      <c r="F6" s="246">
        <v>0.06</v>
      </c>
      <c r="G6" s="248" t="s">
        <v>14</v>
      </c>
      <c r="H6" s="246">
        <v>-1.97</v>
      </c>
      <c r="I6" s="248" t="s">
        <v>14</v>
      </c>
      <c r="J6" s="246">
        <v>0.68</v>
      </c>
    </row>
    <row r="7" spans="1:24" s="161" customFormat="1" ht="10.199999999999999" customHeight="1">
      <c r="A7" s="245" t="s">
        <v>145</v>
      </c>
      <c r="B7" s="246">
        <v>-24.2</v>
      </c>
      <c r="C7" s="291">
        <f t="shared" si="0"/>
        <v>6.3829787234042645E-2</v>
      </c>
      <c r="D7" s="246">
        <v>-25.85</v>
      </c>
      <c r="E7" s="291">
        <f t="shared" si="0"/>
        <v>0.17884371029224899</v>
      </c>
      <c r="F7" s="246">
        <v>-31.48</v>
      </c>
      <c r="G7" s="248">
        <v>-0.40266788106487539</v>
      </c>
      <c r="H7" s="246">
        <v>-52.701000000000001</v>
      </c>
      <c r="I7" s="248" t="s">
        <v>14</v>
      </c>
      <c r="J7" s="246">
        <v>9.2289999999999992</v>
      </c>
    </row>
    <row r="8" spans="1:24" ht="10.199999999999999" customHeight="1">
      <c r="A8" s="249" t="s">
        <v>136</v>
      </c>
      <c r="B8" s="250">
        <f>B6/B5</f>
        <v>8.7475149105367793E-3</v>
      </c>
      <c r="C8" s="290"/>
      <c r="D8" s="250">
        <f>D6/D5</f>
        <v>1.6546116390110149E-2</v>
      </c>
      <c r="E8" s="290"/>
      <c r="F8" s="250">
        <f>F6/F5</f>
        <v>2.2632968691059974E-3</v>
      </c>
      <c r="G8" s="251"/>
      <c r="H8" s="250">
        <v>-9.8573930447835884E-2</v>
      </c>
      <c r="I8" s="250"/>
      <c r="J8" s="250">
        <v>1.9924988279418659E-2</v>
      </c>
    </row>
    <row r="9" spans="1:24" s="344" customFormat="1" ht="10.199999999999999" customHeight="1" thickBot="1">
      <c r="A9" s="355" t="s">
        <v>147</v>
      </c>
      <c r="B9" s="341">
        <v>-8.19</v>
      </c>
      <c r="C9" s="343">
        <f t="shared" si="0"/>
        <v>-4.0660736975857592E-2</v>
      </c>
      <c r="D9" s="253">
        <v>-7.87</v>
      </c>
      <c r="E9" s="343">
        <f t="shared" si="0"/>
        <v>0.5820943075615973</v>
      </c>
      <c r="F9" s="253">
        <v>-18.832000000000001</v>
      </c>
      <c r="G9" s="342">
        <f>(F9/H9)-1</f>
        <v>0.22764015645371583</v>
      </c>
      <c r="H9" s="253">
        <v>-15.34</v>
      </c>
      <c r="I9" s="254">
        <f>(H9/J9)-1</f>
        <v>7.9825425876390188E-2</v>
      </c>
      <c r="J9" s="255">
        <v>-14.206</v>
      </c>
    </row>
    <row r="10" spans="1:24" ht="33" customHeight="1" thickBot="1">
      <c r="A10" s="356"/>
      <c r="B10" s="250"/>
      <c r="C10" s="248"/>
      <c r="D10" s="250"/>
      <c r="E10" s="248"/>
      <c r="F10" s="250"/>
      <c r="G10" s="248"/>
      <c r="H10" s="256"/>
      <c r="I10" s="257" t="s">
        <v>144</v>
      </c>
      <c r="J10" s="339">
        <f>Group!B26-'North + West'!B6-'South + East'!B6-'International + Special Divisio'!B6-Other!B6-B9</f>
        <v>3.9999999977311518E-3</v>
      </c>
      <c r="K10" s="338"/>
    </row>
    <row r="11" spans="1:24" ht="10.199999999999999" customHeight="1">
      <c r="A11" s="249"/>
      <c r="B11" s="258"/>
      <c r="C11" s="251"/>
      <c r="D11" s="258"/>
      <c r="E11" s="251"/>
      <c r="F11" s="258"/>
      <c r="G11" s="251"/>
      <c r="H11" s="258"/>
      <c r="I11" s="259"/>
      <c r="J11" s="259"/>
    </row>
    <row r="12" spans="1:24" s="161" customFormat="1" ht="10.199999999999999" customHeight="1">
      <c r="A12" s="245" t="s">
        <v>103</v>
      </c>
      <c r="B12" s="260"/>
      <c r="C12" s="260"/>
      <c r="D12" s="260"/>
      <c r="E12" s="260"/>
      <c r="F12" s="260"/>
      <c r="G12" s="260"/>
      <c r="H12" s="260"/>
      <c r="I12" s="260"/>
      <c r="J12" s="260"/>
    </row>
    <row r="13" spans="1:24" s="4" customFormat="1" ht="10.199999999999999">
      <c r="A13" s="261" t="s">
        <v>104</v>
      </c>
      <c r="B13" s="262">
        <v>2357</v>
      </c>
      <c r="C13" s="290">
        <f t="shared" ref="C13:E40" si="1">IF((+B13/D13)&lt;0,"n.m.",IF(B13&lt;0,(+B13/D13-1)*-1,(+B13/D13-1)))</f>
        <v>3.5588752196836548E-2</v>
      </c>
      <c r="D13" s="262">
        <v>2276</v>
      </c>
      <c r="E13" s="290">
        <f t="shared" si="1"/>
        <v>1.245551601423478E-2</v>
      </c>
      <c r="F13" s="262">
        <v>2248</v>
      </c>
      <c r="G13" s="252"/>
      <c r="H13" s="263"/>
      <c r="I13" s="252"/>
      <c r="J13" s="264"/>
      <c r="K13" s="86"/>
      <c r="L13" s="172"/>
      <c r="M13" s="129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s="4" customFormat="1" ht="10.199999999999999">
      <c r="A14" s="261" t="s">
        <v>105</v>
      </c>
      <c r="B14" s="262">
        <v>1144</v>
      </c>
      <c r="C14" s="290">
        <f t="shared" si="1"/>
        <v>2.4171888988361756E-2</v>
      </c>
      <c r="D14" s="262">
        <v>1117</v>
      </c>
      <c r="E14" s="290">
        <f t="shared" si="1"/>
        <v>2.1023765996343702E-2</v>
      </c>
      <c r="F14" s="262">
        <v>1094</v>
      </c>
      <c r="G14" s="252"/>
      <c r="H14" s="263"/>
      <c r="I14" s="252"/>
      <c r="J14" s="264"/>
      <c r="K14" s="86"/>
      <c r="L14" s="172"/>
      <c r="M14" s="129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s="4" customFormat="1" ht="10.199999999999999">
      <c r="A15" s="261" t="s">
        <v>106</v>
      </c>
      <c r="B15" s="262">
        <v>579</v>
      </c>
      <c r="C15" s="290">
        <f t="shared" si="1"/>
        <v>7.8212290502793325E-2</v>
      </c>
      <c r="D15" s="262">
        <v>537</v>
      </c>
      <c r="E15" s="290">
        <f t="shared" si="1"/>
        <v>-5.4577464788732377E-2</v>
      </c>
      <c r="F15" s="262">
        <v>568</v>
      </c>
      <c r="G15" s="252"/>
      <c r="H15" s="263"/>
      <c r="I15" s="252"/>
      <c r="J15" s="264"/>
      <c r="K15" s="86"/>
      <c r="L15" s="172"/>
      <c r="M15" s="129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s="4" customFormat="1" ht="10.199999999999999">
      <c r="A16" s="261" t="s">
        <v>107</v>
      </c>
      <c r="B16" s="262">
        <v>356</v>
      </c>
      <c r="C16" s="290">
        <f t="shared" si="1"/>
        <v>8.4985835694051381E-3</v>
      </c>
      <c r="D16" s="262">
        <v>353</v>
      </c>
      <c r="E16" s="290">
        <f t="shared" si="1"/>
        <v>-1.3966480446927387E-2</v>
      </c>
      <c r="F16" s="262">
        <v>358</v>
      </c>
      <c r="G16" s="252"/>
      <c r="H16" s="263"/>
      <c r="I16" s="252"/>
      <c r="J16" s="264"/>
      <c r="K16" s="86"/>
      <c r="L16" s="172"/>
      <c r="M16" s="129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s="11" customFormat="1" ht="10.199999999999999">
      <c r="A17" s="261" t="s">
        <v>108</v>
      </c>
      <c r="B17" s="262">
        <v>277</v>
      </c>
      <c r="C17" s="290">
        <f t="shared" si="1"/>
        <v>-3.1468531468531458E-2</v>
      </c>
      <c r="D17" s="262">
        <v>286</v>
      </c>
      <c r="E17" s="290">
        <f t="shared" si="1"/>
        <v>7.9245283018867907E-2</v>
      </c>
      <c r="F17" s="262">
        <v>265</v>
      </c>
      <c r="G17" s="252"/>
      <c r="H17" s="263"/>
      <c r="I17" s="252"/>
      <c r="J17" s="264"/>
      <c r="K17" s="86"/>
      <c r="L17" s="172"/>
      <c r="M17" s="129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s="11" customFormat="1" ht="10.199999999999999">
      <c r="A18" s="261" t="s">
        <v>109</v>
      </c>
      <c r="B18" s="262">
        <v>135</v>
      </c>
      <c r="C18" s="290">
        <f t="shared" si="1"/>
        <v>-0.15094339622641506</v>
      </c>
      <c r="D18" s="262">
        <v>159</v>
      </c>
      <c r="E18" s="290">
        <f t="shared" si="1"/>
        <v>-0.1067415730337079</v>
      </c>
      <c r="F18" s="262">
        <v>178</v>
      </c>
      <c r="G18" s="252"/>
      <c r="H18" s="263"/>
      <c r="I18" s="252"/>
      <c r="J18" s="264"/>
      <c r="K18" s="86"/>
      <c r="L18" s="172"/>
      <c r="M18" s="129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s="11" customFormat="1" ht="10.199999999999999">
      <c r="A19" s="261" t="s">
        <v>110</v>
      </c>
      <c r="B19" s="262">
        <v>203</v>
      </c>
      <c r="C19" s="290">
        <f t="shared" si="1"/>
        <v>-0.11353711790393017</v>
      </c>
      <c r="D19" s="262">
        <v>229</v>
      </c>
      <c r="E19" s="290">
        <f t="shared" si="1"/>
        <v>-2.5531914893617058E-2</v>
      </c>
      <c r="F19" s="262">
        <v>235</v>
      </c>
      <c r="G19" s="252"/>
      <c r="H19" s="263"/>
      <c r="I19" s="252"/>
      <c r="J19" s="264"/>
      <c r="K19" s="86"/>
      <c r="L19" s="172"/>
      <c r="M19" s="129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s="11" customFormat="1" ht="10.199999999999999">
      <c r="A20" s="261" t="s">
        <v>111</v>
      </c>
      <c r="B20" s="262">
        <v>160</v>
      </c>
      <c r="C20" s="290">
        <f t="shared" si="1"/>
        <v>-0.1061452513966481</v>
      </c>
      <c r="D20" s="262">
        <v>179</v>
      </c>
      <c r="E20" s="290">
        <f t="shared" si="1"/>
        <v>-0.19730941704035876</v>
      </c>
      <c r="F20" s="262">
        <v>223</v>
      </c>
      <c r="G20" s="252"/>
      <c r="H20" s="263"/>
      <c r="I20" s="252"/>
      <c r="J20" s="264"/>
      <c r="K20" s="86"/>
      <c r="L20" s="172"/>
      <c r="M20" s="129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s="11" customFormat="1" ht="10.199999999999999">
      <c r="A21" s="261" t="s">
        <v>112</v>
      </c>
      <c r="B21" s="262">
        <v>101</v>
      </c>
      <c r="C21" s="290">
        <f t="shared" si="1"/>
        <v>7.4468085106383031E-2</v>
      </c>
      <c r="D21" s="262">
        <v>94</v>
      </c>
      <c r="E21" s="290">
        <f t="shared" si="1"/>
        <v>-6.9306930693069257E-2</v>
      </c>
      <c r="F21" s="262">
        <v>101</v>
      </c>
      <c r="G21" s="252"/>
      <c r="H21" s="263"/>
      <c r="I21" s="252"/>
      <c r="J21" s="264"/>
      <c r="K21" s="86"/>
      <c r="L21" s="172"/>
      <c r="M21" s="129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s="11" customFormat="1" ht="10.199999999999999">
      <c r="A22" s="261" t="s">
        <v>113</v>
      </c>
      <c r="B22" s="262">
        <v>14</v>
      </c>
      <c r="C22" s="290">
        <f t="shared" si="1"/>
        <v>0</v>
      </c>
      <c r="D22" s="262">
        <v>14</v>
      </c>
      <c r="E22" s="290">
        <f t="shared" si="1"/>
        <v>0.16666666666666674</v>
      </c>
      <c r="F22" s="262">
        <v>12</v>
      </c>
      <c r="G22" s="252"/>
      <c r="H22" s="263"/>
      <c r="I22" s="252"/>
      <c r="J22" s="264"/>
      <c r="K22" s="86"/>
      <c r="L22" s="172"/>
      <c r="M22" s="129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s="11" customFormat="1" ht="10.199999999999999">
      <c r="A23" s="261" t="s">
        <v>114</v>
      </c>
      <c r="B23" s="262">
        <v>103</v>
      </c>
      <c r="C23" s="290">
        <f t="shared" si="1"/>
        <v>9.8039215686274161E-3</v>
      </c>
      <c r="D23" s="262">
        <v>102</v>
      </c>
      <c r="E23" s="290">
        <f t="shared" si="1"/>
        <v>-3.7735849056603765E-2</v>
      </c>
      <c r="F23" s="262">
        <v>106</v>
      </c>
      <c r="G23" s="252"/>
      <c r="H23" s="263"/>
      <c r="I23" s="252"/>
      <c r="J23" s="264"/>
      <c r="K23" s="86"/>
      <c r="L23" s="172"/>
      <c r="M23" s="129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s="11" customFormat="1" ht="10.199999999999999">
      <c r="A24" s="261" t="s">
        <v>115</v>
      </c>
      <c r="B24" s="262">
        <v>56</v>
      </c>
      <c r="C24" s="290">
        <f t="shared" si="1"/>
        <v>0</v>
      </c>
      <c r="D24" s="262">
        <v>56</v>
      </c>
      <c r="E24" s="290">
        <f t="shared" si="1"/>
        <v>-1.7543859649122862E-2</v>
      </c>
      <c r="F24" s="262">
        <v>57</v>
      </c>
      <c r="G24" s="252"/>
      <c r="H24" s="263"/>
      <c r="I24" s="252"/>
      <c r="J24" s="264"/>
      <c r="K24" s="86"/>
      <c r="L24" s="172"/>
      <c r="M24" s="129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s="11" customFormat="1" ht="10.199999999999999">
      <c r="A25" s="261" t="s">
        <v>116</v>
      </c>
      <c r="B25" s="262">
        <v>152</v>
      </c>
      <c r="C25" s="290">
        <f t="shared" si="1"/>
        <v>-5.5900621118012417E-2</v>
      </c>
      <c r="D25" s="262">
        <v>161</v>
      </c>
      <c r="E25" s="290">
        <f t="shared" si="1"/>
        <v>-6.9364161849710948E-2</v>
      </c>
      <c r="F25" s="262">
        <v>173</v>
      </c>
      <c r="G25" s="252"/>
      <c r="H25" s="263"/>
      <c r="I25" s="252"/>
      <c r="J25" s="264"/>
      <c r="K25" s="86"/>
      <c r="L25" s="172"/>
      <c r="M25" s="129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s="11" customFormat="1" ht="10.199999999999999">
      <c r="A26" s="261" t="s">
        <v>117</v>
      </c>
      <c r="B26" s="265">
        <v>59</v>
      </c>
      <c r="C26" s="290">
        <f t="shared" si="1"/>
        <v>5.3571428571428603E-2</v>
      </c>
      <c r="D26" s="265">
        <v>56</v>
      </c>
      <c r="E26" s="290">
        <f t="shared" si="1"/>
        <v>0.39999999999999991</v>
      </c>
      <c r="F26" s="265">
        <v>40</v>
      </c>
      <c r="G26" s="252"/>
      <c r="H26" s="266"/>
      <c r="I26" s="252"/>
      <c r="J26" s="267"/>
      <c r="K26" s="86"/>
      <c r="L26" s="172"/>
      <c r="M26" s="129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s="11" customFormat="1" ht="10.199999999999999">
      <c r="A27" s="261" t="s">
        <v>118</v>
      </c>
      <c r="B27" s="262">
        <v>34</v>
      </c>
      <c r="C27" s="290">
        <f t="shared" si="1"/>
        <v>-2.8571428571428581E-2</v>
      </c>
      <c r="D27" s="262">
        <v>35</v>
      </c>
      <c r="E27" s="290">
        <f t="shared" si="1"/>
        <v>-5.4054054054054057E-2</v>
      </c>
      <c r="F27" s="262">
        <v>37</v>
      </c>
      <c r="G27" s="252"/>
      <c r="H27" s="263"/>
      <c r="I27" s="252"/>
      <c r="J27" s="264"/>
      <c r="K27" s="86"/>
      <c r="L27" s="172"/>
      <c r="M27" s="129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s="4" customFormat="1" ht="10.199999999999999">
      <c r="A28" s="261" t="s">
        <v>119</v>
      </c>
      <c r="B28" s="262">
        <v>25</v>
      </c>
      <c r="C28" s="290">
        <f t="shared" si="1"/>
        <v>-7.407407407407407E-2</v>
      </c>
      <c r="D28" s="262">
        <v>27</v>
      </c>
      <c r="E28" s="290">
        <f t="shared" si="1"/>
        <v>-3.5714285714285698E-2</v>
      </c>
      <c r="F28" s="262">
        <v>28</v>
      </c>
      <c r="G28" s="252"/>
      <c r="H28" s="263"/>
      <c r="I28" s="252"/>
      <c r="J28" s="264"/>
      <c r="K28" s="86"/>
      <c r="L28" s="172"/>
      <c r="M28" s="129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s="11" customFormat="1" ht="10.199999999999999">
      <c r="A29" s="261" t="s">
        <v>120</v>
      </c>
      <c r="B29" s="262">
        <v>0</v>
      </c>
      <c r="C29" s="290"/>
      <c r="D29" s="262">
        <v>0</v>
      </c>
      <c r="E29" s="290"/>
      <c r="F29" s="262">
        <v>0</v>
      </c>
      <c r="G29" s="252"/>
      <c r="H29" s="263"/>
      <c r="I29" s="252"/>
      <c r="J29" s="264"/>
      <c r="K29" s="86"/>
      <c r="L29" s="172"/>
      <c r="M29" s="129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 s="11" customFormat="1" ht="10.199999999999999">
      <c r="A30" s="261" t="s">
        <v>121</v>
      </c>
      <c r="B30" s="262">
        <v>18</v>
      </c>
      <c r="C30" s="290">
        <f t="shared" si="1"/>
        <v>0</v>
      </c>
      <c r="D30" s="262">
        <v>18</v>
      </c>
      <c r="E30" s="290">
        <f t="shared" si="1"/>
        <v>0.38461538461538458</v>
      </c>
      <c r="F30" s="262">
        <v>13</v>
      </c>
      <c r="G30" s="252"/>
      <c r="H30" s="263"/>
      <c r="I30" s="252"/>
      <c r="J30" s="264"/>
      <c r="K30" s="86"/>
      <c r="L30" s="172"/>
      <c r="M30" s="129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4" s="11" customFormat="1" ht="10.199999999999999">
      <c r="A31" s="261" t="s">
        <v>122</v>
      </c>
      <c r="B31" s="262">
        <v>0</v>
      </c>
      <c r="C31" s="290">
        <f t="shared" si="1"/>
        <v>-1</v>
      </c>
      <c r="D31" s="262">
        <v>5</v>
      </c>
      <c r="E31" s="290">
        <f t="shared" si="1"/>
        <v>0</v>
      </c>
      <c r="F31" s="262">
        <v>5</v>
      </c>
      <c r="G31" s="252"/>
      <c r="H31" s="263"/>
      <c r="I31" s="252"/>
      <c r="J31" s="264"/>
      <c r="K31" s="86"/>
      <c r="L31" s="172"/>
      <c r="M31" s="129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 s="11" customFormat="1" ht="10.199999999999999">
      <c r="A32" s="261" t="s">
        <v>123</v>
      </c>
      <c r="B32" s="262">
        <v>1</v>
      </c>
      <c r="C32" s="290">
        <f t="shared" si="1"/>
        <v>0</v>
      </c>
      <c r="D32" s="262">
        <v>1</v>
      </c>
      <c r="E32" s="290"/>
      <c r="F32" s="262">
        <v>0</v>
      </c>
      <c r="G32" s="268"/>
      <c r="H32" s="263"/>
      <c r="I32" s="268"/>
      <c r="J32" s="264"/>
      <c r="K32" s="90"/>
      <c r="L32" s="177"/>
      <c r="M32" s="12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 s="11" customFormat="1" ht="10.199999999999999">
      <c r="A33" s="261" t="s">
        <v>124</v>
      </c>
      <c r="B33" s="269">
        <v>0</v>
      </c>
      <c r="C33" s="290"/>
      <c r="D33" s="269">
        <v>0</v>
      </c>
      <c r="E33" s="290"/>
      <c r="F33" s="269">
        <v>0</v>
      </c>
      <c r="G33" s="252"/>
      <c r="H33" s="270"/>
      <c r="I33" s="252"/>
      <c r="J33" s="269"/>
      <c r="K33" s="86"/>
      <c r="L33" s="14"/>
      <c r="M33" s="8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 s="11" customFormat="1" ht="10.199999999999999">
      <c r="A34" s="261" t="s">
        <v>125</v>
      </c>
      <c r="B34" s="269">
        <v>0</v>
      </c>
      <c r="C34" s="290"/>
      <c r="D34" s="269">
        <v>0</v>
      </c>
      <c r="E34" s="290"/>
      <c r="F34" s="269">
        <v>0</v>
      </c>
      <c r="G34" s="252"/>
      <c r="H34" s="270"/>
      <c r="I34" s="252"/>
      <c r="J34" s="269"/>
      <c r="K34" s="86"/>
      <c r="L34" s="14"/>
      <c r="M34" s="8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s="11" customFormat="1" ht="10.199999999999999">
      <c r="A35" s="267" t="s">
        <v>104</v>
      </c>
      <c r="B35" s="271">
        <f>B13</f>
        <v>2357</v>
      </c>
      <c r="C35" s="290">
        <f t="shared" si="1"/>
        <v>3.5588752196836548E-2</v>
      </c>
      <c r="D35" s="271">
        <f>D13</f>
        <v>2276</v>
      </c>
      <c r="E35" s="290">
        <f t="shared" si="1"/>
        <v>1.245551601423478E-2</v>
      </c>
      <c r="F35" s="271">
        <f>F13</f>
        <v>2248</v>
      </c>
      <c r="G35" s="252"/>
      <c r="H35" s="272"/>
      <c r="I35" s="252"/>
      <c r="J35" s="269"/>
      <c r="K35" s="86"/>
      <c r="L35" s="172"/>
      <c r="M35" s="8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24" s="11" customFormat="1" ht="10.199999999999999">
      <c r="A36" s="267" t="s">
        <v>105</v>
      </c>
      <c r="B36" s="271">
        <f>B14</f>
        <v>1144</v>
      </c>
      <c r="C36" s="290">
        <f t="shared" si="1"/>
        <v>2.4171888988361756E-2</v>
      </c>
      <c r="D36" s="271">
        <f>D14</f>
        <v>1117</v>
      </c>
      <c r="E36" s="290">
        <f t="shared" si="1"/>
        <v>2.1023765996343702E-2</v>
      </c>
      <c r="F36" s="271">
        <f>F14</f>
        <v>1094</v>
      </c>
      <c r="G36" s="252"/>
      <c r="H36" s="272"/>
      <c r="I36" s="252"/>
      <c r="J36" s="269"/>
      <c r="K36" s="86"/>
      <c r="L36" s="172"/>
      <c r="M36" s="8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1:24" s="4" customFormat="1" ht="10.199999999999999">
      <c r="A37" s="267" t="s">
        <v>126</v>
      </c>
      <c r="B37" s="265">
        <f>B15+B16+B17+B18+B19+B20+B21+B22+B23+B24</f>
        <v>1984</v>
      </c>
      <c r="C37" s="290">
        <f t="shared" si="1"/>
        <v>-1.2444001991040343E-2</v>
      </c>
      <c r="D37" s="265">
        <f>D15+D16+D17+D18+D19+D20+D21+D22+D23+D24</f>
        <v>2009</v>
      </c>
      <c r="E37" s="290">
        <f t="shared" si="1"/>
        <v>-4.4698050404184508E-2</v>
      </c>
      <c r="F37" s="265">
        <f>F15+F16+F17+F18+F19+F20+F21+F22+F23+F24</f>
        <v>2103</v>
      </c>
      <c r="G37" s="252"/>
      <c r="H37" s="266"/>
      <c r="I37" s="252"/>
      <c r="J37" s="273"/>
      <c r="K37" s="30"/>
      <c r="L37" s="172"/>
      <c r="M37" s="30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s="4" customFormat="1" ht="10.199999999999999">
      <c r="A38" s="267" t="s">
        <v>127</v>
      </c>
      <c r="B38" s="265">
        <f>B25+B26+B27+B28+B29+B30</f>
        <v>288</v>
      </c>
      <c r="C38" s="290">
        <f t="shared" si="1"/>
        <v>-3.0303030303030276E-2</v>
      </c>
      <c r="D38" s="265">
        <f>D25+D26+D27+D28+D29+D30</f>
        <v>297</v>
      </c>
      <c r="E38" s="290">
        <f t="shared" si="1"/>
        <v>2.0618556701030855E-2</v>
      </c>
      <c r="F38" s="265">
        <f>F25+F26+F27+F28+F29+F30</f>
        <v>291</v>
      </c>
      <c r="G38" s="252"/>
      <c r="H38" s="266"/>
      <c r="I38" s="252"/>
      <c r="J38" s="273"/>
      <c r="K38" s="30"/>
      <c r="L38" s="172"/>
      <c r="M38" s="30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s="11" customFormat="1" ht="10.199999999999999">
      <c r="A39" s="267" t="s">
        <v>128</v>
      </c>
      <c r="B39" s="265">
        <f>B31+B32+B33+B34</f>
        <v>1</v>
      </c>
      <c r="C39" s="290">
        <f t="shared" si="1"/>
        <v>-0.83333333333333337</v>
      </c>
      <c r="D39" s="265">
        <f>D31+D32+D33+D34</f>
        <v>6</v>
      </c>
      <c r="E39" s="290">
        <f t="shared" si="1"/>
        <v>0.19999999999999996</v>
      </c>
      <c r="F39" s="265">
        <f>F31+F32+F33+F34</f>
        <v>5</v>
      </c>
      <c r="G39" s="252"/>
      <c r="H39" s="266"/>
      <c r="I39" s="252"/>
      <c r="J39" s="273"/>
      <c r="K39" s="30"/>
      <c r="L39" s="172"/>
      <c r="M39" s="30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s="4" customFormat="1" ht="10.199999999999999">
      <c r="A40" s="274" t="s">
        <v>129</v>
      </c>
      <c r="B40" s="275">
        <f>SUM(B35:B39)</f>
        <v>5774</v>
      </c>
      <c r="C40" s="291">
        <f t="shared" si="1"/>
        <v>1.2094653812445122E-2</v>
      </c>
      <c r="D40" s="275">
        <f>SUM(D35:D39)</f>
        <v>5705</v>
      </c>
      <c r="E40" s="291">
        <f t="shared" si="1"/>
        <v>-6.2706845497300101E-3</v>
      </c>
      <c r="F40" s="275">
        <f>SUM(F35:F39)</f>
        <v>5741</v>
      </c>
      <c r="G40" s="248">
        <f>(F40/H40)-1</f>
        <v>-6.2316081010905799E-3</v>
      </c>
      <c r="H40" s="276">
        <v>5777</v>
      </c>
      <c r="I40" s="247">
        <v>2.4472424188686004E-2</v>
      </c>
      <c r="J40" s="276">
        <v>5639</v>
      </c>
      <c r="K40" s="96"/>
      <c r="L40" s="186"/>
      <c r="M40" s="96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s="193" customFormat="1" ht="10.199999999999999">
      <c r="A41" s="277" t="s">
        <v>139</v>
      </c>
      <c r="B41" s="278">
        <f>B40/Group!B153</f>
        <v>7.8756052649526023E-2</v>
      </c>
      <c r="C41" s="252"/>
      <c r="D41" s="278">
        <f>D40/Group!D153</f>
        <v>7.8251447068828348E-2</v>
      </c>
      <c r="E41" s="279"/>
      <c r="F41" s="278">
        <f>F40/Group!F153</f>
        <v>7.8536251709986321E-2</v>
      </c>
      <c r="G41" s="279"/>
      <c r="H41" s="279">
        <f>H40/Group!H153</f>
        <v>7.8057019321713286E-2</v>
      </c>
      <c r="I41" s="279"/>
      <c r="J41" s="279">
        <f>J40/Group!J153</f>
        <v>7.3361434184164645E-2</v>
      </c>
      <c r="K41" s="191"/>
      <c r="L41" s="190"/>
      <c r="M41" s="191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</row>
    <row r="42" spans="1:24" ht="12" customHeight="1">
      <c r="A42" s="249"/>
      <c r="B42" s="258"/>
      <c r="C42" s="252"/>
      <c r="D42" s="258"/>
      <c r="E42" s="251"/>
      <c r="F42" s="258"/>
      <c r="G42" s="251"/>
      <c r="H42" s="258"/>
      <c r="I42" s="248"/>
      <c r="J42" s="258"/>
    </row>
    <row r="43" spans="1:24" s="161" customFormat="1" ht="12" customHeight="1">
      <c r="A43" s="274" t="s">
        <v>4</v>
      </c>
      <c r="B43" s="260"/>
      <c r="C43" s="252"/>
      <c r="D43" s="260"/>
      <c r="E43" s="251"/>
      <c r="F43" s="260"/>
      <c r="G43" s="251"/>
      <c r="H43" s="260"/>
      <c r="I43" s="248"/>
      <c r="J43" s="260"/>
    </row>
    <row r="44" spans="1:24" s="4" customFormat="1" ht="10.199999999999999">
      <c r="A44" s="261" t="s">
        <v>104</v>
      </c>
      <c r="B44" s="280">
        <v>52.38</v>
      </c>
      <c r="C44" s="290">
        <f t="shared" ref="C44:E71" si="2">IF((+B44/D44)&lt;0,"n.m.",IF(B44&lt;0,(+B44/D44-1)*-1,(+B44/D44-1)))</f>
        <v>-4.1186161449752845E-2</v>
      </c>
      <c r="D44" s="280">
        <v>54.63</v>
      </c>
      <c r="E44" s="290">
        <f t="shared" si="2"/>
        <v>-3.4805653710247353E-2</v>
      </c>
      <c r="F44" s="280">
        <v>56.6</v>
      </c>
      <c r="G44" s="252"/>
      <c r="H44" s="263"/>
      <c r="I44" s="252"/>
      <c r="J44" s="264"/>
      <c r="K44" s="86"/>
      <c r="L44" s="172"/>
      <c r="M44" s="129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s="4" customFormat="1" ht="10.199999999999999">
      <c r="A45" s="261" t="s">
        <v>105</v>
      </c>
      <c r="B45" s="280">
        <v>32.42</v>
      </c>
      <c r="C45" s="290">
        <f t="shared" si="2"/>
        <v>-0.10218775962337301</v>
      </c>
      <c r="D45" s="280">
        <v>36.11</v>
      </c>
      <c r="E45" s="290">
        <f t="shared" si="2"/>
        <v>9.5051719317862382E-3</v>
      </c>
      <c r="F45" s="280">
        <v>35.770000000000003</v>
      </c>
      <c r="G45" s="252"/>
      <c r="H45" s="263"/>
      <c r="I45" s="252"/>
      <c r="J45" s="264"/>
      <c r="K45" s="86"/>
      <c r="L45" s="172"/>
      <c r="M45" s="129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s="4" customFormat="1" ht="10.199999999999999">
      <c r="A46" s="261" t="s">
        <v>106</v>
      </c>
      <c r="B46" s="280">
        <v>7.94</v>
      </c>
      <c r="C46" s="290">
        <f t="shared" si="2"/>
        <v>-3.6407766990291246E-2</v>
      </c>
      <c r="D46" s="280">
        <v>8.24</v>
      </c>
      <c r="E46" s="290">
        <f t="shared" si="2"/>
        <v>-0.47111681643132219</v>
      </c>
      <c r="F46" s="280">
        <v>15.58</v>
      </c>
      <c r="G46" s="252"/>
      <c r="H46" s="263"/>
      <c r="I46" s="252"/>
      <c r="J46" s="264"/>
      <c r="K46" s="86"/>
      <c r="L46" s="172"/>
      <c r="M46" s="129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s="4" customFormat="1" ht="10.199999999999999">
      <c r="A47" s="261" t="s">
        <v>107</v>
      </c>
      <c r="B47" s="280">
        <v>8.36</v>
      </c>
      <c r="C47" s="290">
        <f t="shared" si="2"/>
        <v>0.47964601769911486</v>
      </c>
      <c r="D47" s="280">
        <v>5.65</v>
      </c>
      <c r="E47" s="290">
        <f t="shared" si="2"/>
        <v>-4.7217537942664478E-2</v>
      </c>
      <c r="F47" s="280">
        <v>5.9300000000000006</v>
      </c>
      <c r="G47" s="252"/>
      <c r="H47" s="263"/>
      <c r="I47" s="252"/>
      <c r="J47" s="264"/>
      <c r="K47" s="86"/>
      <c r="L47" s="172"/>
      <c r="M47" s="129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s="11" customFormat="1" ht="10.199999999999999">
      <c r="A48" s="261" t="s">
        <v>108</v>
      </c>
      <c r="B48" s="280">
        <v>8.77</v>
      </c>
      <c r="C48" s="290">
        <f t="shared" si="2"/>
        <v>0.50946643717728057</v>
      </c>
      <c r="D48" s="280">
        <v>5.81</v>
      </c>
      <c r="E48" s="290">
        <f t="shared" si="2"/>
        <v>0.24678111587982809</v>
      </c>
      <c r="F48" s="280">
        <v>4.66</v>
      </c>
      <c r="G48" s="252"/>
      <c r="H48" s="263"/>
      <c r="I48" s="252"/>
      <c r="J48" s="264"/>
      <c r="K48" s="86"/>
      <c r="L48" s="172"/>
      <c r="M48" s="129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 s="11" customFormat="1" ht="10.199999999999999">
      <c r="A49" s="261" t="s">
        <v>109</v>
      </c>
      <c r="B49" s="280">
        <v>8.86</v>
      </c>
      <c r="C49" s="290">
        <f t="shared" si="2"/>
        <v>0.5963963963963963</v>
      </c>
      <c r="D49" s="280">
        <v>5.55</v>
      </c>
      <c r="E49" s="290">
        <f t="shared" si="2"/>
        <v>0.875</v>
      </c>
      <c r="F49" s="280">
        <v>2.96</v>
      </c>
      <c r="G49" s="252"/>
      <c r="H49" s="263"/>
      <c r="I49" s="252"/>
      <c r="J49" s="264"/>
      <c r="K49" s="86"/>
      <c r="L49" s="172"/>
      <c r="M49" s="129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s="11" customFormat="1" ht="10.199999999999999">
      <c r="A50" s="261" t="s">
        <v>110</v>
      </c>
      <c r="B50" s="280">
        <v>1</v>
      </c>
      <c r="C50" s="290">
        <f t="shared" si="2"/>
        <v>-0.38650306748466257</v>
      </c>
      <c r="D50" s="280">
        <v>1.63</v>
      </c>
      <c r="E50" s="290">
        <f t="shared" si="2"/>
        <v>-0.17258883248730972</v>
      </c>
      <c r="F50" s="280">
        <v>1.97</v>
      </c>
      <c r="G50" s="252"/>
      <c r="H50" s="263"/>
      <c r="I50" s="252"/>
      <c r="J50" s="264"/>
      <c r="K50" s="86"/>
      <c r="L50" s="172"/>
      <c r="M50" s="129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s="11" customFormat="1" ht="10.199999999999999">
      <c r="A51" s="261" t="s">
        <v>111</v>
      </c>
      <c r="B51" s="280">
        <v>0.52</v>
      </c>
      <c r="C51" s="290">
        <f t="shared" si="2"/>
        <v>-0.81090909090909091</v>
      </c>
      <c r="D51" s="280">
        <v>2.75</v>
      </c>
      <c r="E51" s="290">
        <f t="shared" si="2"/>
        <v>0.27906976744186052</v>
      </c>
      <c r="F51" s="280">
        <v>2.15</v>
      </c>
      <c r="G51" s="252"/>
      <c r="H51" s="263"/>
      <c r="I51" s="252"/>
      <c r="J51" s="264"/>
      <c r="K51" s="86"/>
      <c r="L51" s="172"/>
      <c r="M51" s="129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s="11" customFormat="1" ht="10.199999999999999">
      <c r="A52" s="261" t="s">
        <v>112</v>
      </c>
      <c r="B52" s="280">
        <v>1</v>
      </c>
      <c r="C52" s="290">
        <f t="shared" si="2"/>
        <v>0.19047619047619047</v>
      </c>
      <c r="D52" s="280">
        <v>0.84</v>
      </c>
      <c r="E52" s="290">
        <f t="shared" si="2"/>
        <v>0.37704918032786883</v>
      </c>
      <c r="F52" s="280">
        <v>0.61</v>
      </c>
      <c r="G52" s="252"/>
      <c r="H52" s="263"/>
      <c r="I52" s="252"/>
      <c r="J52" s="264"/>
      <c r="K52" s="86"/>
      <c r="L52" s="172"/>
      <c r="M52" s="129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s="11" customFormat="1" ht="10.199999999999999">
      <c r="A53" s="261" t="s">
        <v>113</v>
      </c>
      <c r="B53" s="280">
        <v>0.06</v>
      </c>
      <c r="C53" s="290">
        <f t="shared" si="2"/>
        <v>-0.14285714285714302</v>
      </c>
      <c r="D53" s="280">
        <v>7.0000000000000007E-2</v>
      </c>
      <c r="E53" s="290">
        <f t="shared" si="2"/>
        <v>-0.12499999999999989</v>
      </c>
      <c r="F53" s="280">
        <v>0.08</v>
      </c>
      <c r="G53" s="252"/>
      <c r="H53" s="263"/>
      <c r="I53" s="252"/>
      <c r="J53" s="264"/>
      <c r="K53" s="86"/>
      <c r="L53" s="172"/>
      <c r="M53" s="129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s="11" customFormat="1" ht="10.199999999999999">
      <c r="A54" s="261" t="s">
        <v>114</v>
      </c>
      <c r="B54" s="280">
        <v>0.8</v>
      </c>
      <c r="C54" s="290">
        <f t="shared" si="2"/>
        <v>0.35593220338983067</v>
      </c>
      <c r="D54" s="280">
        <v>0.59</v>
      </c>
      <c r="E54" s="290">
        <f t="shared" si="2"/>
        <v>-0.43809523809523809</v>
      </c>
      <c r="F54" s="280">
        <v>1.05</v>
      </c>
      <c r="G54" s="252"/>
      <c r="H54" s="263"/>
      <c r="I54" s="252"/>
      <c r="J54" s="264"/>
      <c r="K54" s="86"/>
      <c r="L54" s="172"/>
      <c r="M54" s="129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s="11" customFormat="1" ht="10.199999999999999">
      <c r="A55" s="261" t="s">
        <v>115</v>
      </c>
      <c r="B55" s="280">
        <v>1.06</v>
      </c>
      <c r="C55" s="290">
        <f t="shared" si="2"/>
        <v>6.0000000000000053E-2</v>
      </c>
      <c r="D55" s="280">
        <v>1</v>
      </c>
      <c r="E55" s="290">
        <f t="shared" si="2"/>
        <v>6.3829787234042534E-2</v>
      </c>
      <c r="F55" s="280">
        <v>0.94000000000000006</v>
      </c>
      <c r="G55" s="252"/>
      <c r="H55" s="263"/>
      <c r="I55" s="252"/>
      <c r="J55" s="264"/>
      <c r="K55" s="86"/>
      <c r="L55" s="172"/>
      <c r="M55" s="129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s="11" customFormat="1" ht="10.199999999999999">
      <c r="A56" s="261" t="s">
        <v>116</v>
      </c>
      <c r="B56" s="280">
        <v>3.69</v>
      </c>
      <c r="C56" s="290">
        <f t="shared" si="2"/>
        <v>-0.185430463576159</v>
      </c>
      <c r="D56" s="280">
        <v>4.53</v>
      </c>
      <c r="E56" s="290">
        <f t="shared" si="2"/>
        <v>0.20799999999999996</v>
      </c>
      <c r="F56" s="280">
        <v>3.75</v>
      </c>
      <c r="G56" s="252"/>
      <c r="H56" s="263"/>
      <c r="I56" s="252"/>
      <c r="J56" s="264"/>
      <c r="K56" s="86"/>
      <c r="L56" s="172"/>
      <c r="M56" s="129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s="11" customFormat="1" ht="10.199999999999999">
      <c r="A57" s="261" t="s">
        <v>117</v>
      </c>
      <c r="B57" s="281">
        <v>0.71</v>
      </c>
      <c r="C57" s="290">
        <f t="shared" si="2"/>
        <v>-0.5</v>
      </c>
      <c r="D57" s="281">
        <v>1.42</v>
      </c>
      <c r="E57" s="290">
        <f t="shared" si="2"/>
        <v>0.16393442622950816</v>
      </c>
      <c r="F57" s="281">
        <v>1.22</v>
      </c>
      <c r="G57" s="252"/>
      <c r="H57" s="266"/>
      <c r="I57" s="252"/>
      <c r="J57" s="267"/>
      <c r="K57" s="86"/>
      <c r="L57" s="172"/>
      <c r="M57" s="129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s="11" customFormat="1" ht="10.199999999999999">
      <c r="A58" s="261" t="s">
        <v>118</v>
      </c>
      <c r="B58" s="280">
        <v>1.38</v>
      </c>
      <c r="C58" s="290">
        <f t="shared" si="2"/>
        <v>1.4705882352941124E-2</v>
      </c>
      <c r="D58" s="280">
        <v>1.36</v>
      </c>
      <c r="E58" s="290">
        <f t="shared" si="2"/>
        <v>-0.28042328042328035</v>
      </c>
      <c r="F58" s="280">
        <v>1.89</v>
      </c>
      <c r="G58" s="252"/>
      <c r="H58" s="263"/>
      <c r="I58" s="252"/>
      <c r="J58" s="264"/>
      <c r="K58" s="86"/>
      <c r="L58" s="172"/>
      <c r="M58" s="129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s="4" customFormat="1" ht="10.199999999999999">
      <c r="A59" s="261" t="s">
        <v>119</v>
      </c>
      <c r="B59" s="280">
        <v>0.03</v>
      </c>
      <c r="C59" s="290">
        <f t="shared" si="2"/>
        <v>-0.88888888888888884</v>
      </c>
      <c r="D59" s="280">
        <v>0.27</v>
      </c>
      <c r="E59" s="290">
        <f t="shared" si="2"/>
        <v>3.8461538461538547E-2</v>
      </c>
      <c r="F59" s="280">
        <v>0.26</v>
      </c>
      <c r="G59" s="252"/>
      <c r="H59" s="263"/>
      <c r="I59" s="252"/>
      <c r="J59" s="264"/>
      <c r="K59" s="86"/>
      <c r="L59" s="172"/>
      <c r="M59" s="129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s="11" customFormat="1" ht="10.199999999999999">
      <c r="A60" s="261" t="s">
        <v>120</v>
      </c>
      <c r="B60" s="280">
        <v>0.82</v>
      </c>
      <c r="C60" s="290">
        <f t="shared" si="2"/>
        <v>0.6734693877551019</v>
      </c>
      <c r="D60" s="280">
        <v>0.49</v>
      </c>
      <c r="E60" s="290">
        <f t="shared" si="2"/>
        <v>4.4444444444444446</v>
      </c>
      <c r="F60" s="280">
        <v>0.09</v>
      </c>
      <c r="G60" s="252"/>
      <c r="H60" s="263"/>
      <c r="I60" s="252"/>
      <c r="J60" s="264"/>
      <c r="K60" s="86"/>
      <c r="L60" s="172"/>
      <c r="M60" s="129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s="11" customFormat="1" ht="10.199999999999999">
      <c r="A61" s="261" t="s">
        <v>121</v>
      </c>
      <c r="B61" s="280">
        <v>0.18</v>
      </c>
      <c r="C61" s="290">
        <f t="shared" si="2"/>
        <v>-0.7857142857142857</v>
      </c>
      <c r="D61" s="280">
        <v>0.84</v>
      </c>
      <c r="E61" s="290">
        <f t="shared" si="2"/>
        <v>15.799999999999997</v>
      </c>
      <c r="F61" s="280">
        <v>0.05</v>
      </c>
      <c r="G61" s="252"/>
      <c r="H61" s="263"/>
      <c r="I61" s="252"/>
      <c r="J61" s="264"/>
      <c r="K61" s="86"/>
      <c r="L61" s="172"/>
      <c r="M61" s="129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s="11" customFormat="1" ht="10.199999999999999">
      <c r="A62" s="261" t="s">
        <v>122</v>
      </c>
      <c r="B62" s="280">
        <v>0.6</v>
      </c>
      <c r="C62" s="345" t="s">
        <v>14</v>
      </c>
      <c r="D62" s="280">
        <v>0.01</v>
      </c>
      <c r="E62" s="290"/>
      <c r="F62" s="280">
        <v>0</v>
      </c>
      <c r="G62" s="252"/>
      <c r="H62" s="263"/>
      <c r="I62" s="252"/>
      <c r="J62" s="264"/>
      <c r="K62" s="86"/>
      <c r="L62" s="172"/>
      <c r="M62" s="129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s="11" customFormat="1" ht="10.199999999999999">
      <c r="A63" s="261" t="s">
        <v>123</v>
      </c>
      <c r="B63" s="280">
        <v>0.57999999999999996</v>
      </c>
      <c r="C63" s="290">
        <f t="shared" si="2"/>
        <v>1.3199999999999998</v>
      </c>
      <c r="D63" s="280">
        <v>0.25</v>
      </c>
      <c r="E63" s="290">
        <f t="shared" si="2"/>
        <v>0.66666666666666674</v>
      </c>
      <c r="F63" s="280">
        <v>0.15</v>
      </c>
      <c r="G63" s="268"/>
      <c r="H63" s="263"/>
      <c r="I63" s="268"/>
      <c r="J63" s="264"/>
      <c r="K63" s="90"/>
      <c r="L63" s="177"/>
      <c r="M63" s="129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s="11" customFormat="1" ht="10.199999999999999">
      <c r="A64" s="261" t="s">
        <v>124</v>
      </c>
      <c r="B64" s="282">
        <v>4.8</v>
      </c>
      <c r="C64" s="290">
        <f t="shared" si="2"/>
        <v>39</v>
      </c>
      <c r="D64" s="282">
        <v>0.12</v>
      </c>
      <c r="E64" s="290">
        <f t="shared" si="2"/>
        <v>0.19999999999999996</v>
      </c>
      <c r="F64" s="282">
        <v>0.1</v>
      </c>
      <c r="G64" s="252"/>
      <c r="H64" s="270"/>
      <c r="I64" s="252"/>
      <c r="J64" s="269"/>
      <c r="K64" s="86"/>
      <c r="L64" s="14"/>
      <c r="M64" s="8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s="11" customFormat="1" ht="10.199999999999999">
      <c r="A65" s="261" t="s">
        <v>125</v>
      </c>
      <c r="B65" s="282">
        <v>0.16</v>
      </c>
      <c r="C65" s="290">
        <f t="shared" si="2"/>
        <v>-0.64444444444444438</v>
      </c>
      <c r="D65" s="282">
        <v>0.45</v>
      </c>
      <c r="E65" s="290">
        <f t="shared" si="2"/>
        <v>0.18421052631578938</v>
      </c>
      <c r="F65" s="282">
        <v>0.38</v>
      </c>
      <c r="G65" s="252"/>
      <c r="H65" s="270"/>
      <c r="I65" s="252"/>
      <c r="J65" s="269"/>
      <c r="K65" s="86"/>
      <c r="L65" s="14"/>
      <c r="M65" s="8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s="11" customFormat="1" ht="10.199999999999999">
      <c r="A66" s="267" t="s">
        <v>104</v>
      </c>
      <c r="B66" s="283">
        <f>B44</f>
        <v>52.38</v>
      </c>
      <c r="C66" s="290">
        <f t="shared" si="2"/>
        <v>-4.1186161449752845E-2</v>
      </c>
      <c r="D66" s="283">
        <f>D44</f>
        <v>54.63</v>
      </c>
      <c r="E66" s="290">
        <f t="shared" si="2"/>
        <v>-3.4805653710247353E-2</v>
      </c>
      <c r="F66" s="283">
        <f>F44</f>
        <v>56.6</v>
      </c>
      <c r="G66" s="252"/>
      <c r="H66" s="272"/>
      <c r="I66" s="252"/>
      <c r="J66" s="269"/>
      <c r="K66" s="86"/>
      <c r="L66" s="172"/>
      <c r="M66" s="8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s="11" customFormat="1" ht="10.199999999999999">
      <c r="A67" s="267" t="s">
        <v>105</v>
      </c>
      <c r="B67" s="283">
        <f>B45</f>
        <v>32.42</v>
      </c>
      <c r="C67" s="290">
        <f t="shared" si="2"/>
        <v>-0.10218775962337301</v>
      </c>
      <c r="D67" s="283">
        <f>D45</f>
        <v>36.11</v>
      </c>
      <c r="E67" s="290">
        <f t="shared" si="2"/>
        <v>9.5051719317862382E-3</v>
      </c>
      <c r="F67" s="283">
        <f>F45</f>
        <v>35.770000000000003</v>
      </c>
      <c r="G67" s="252"/>
      <c r="H67" s="272"/>
      <c r="I67" s="252"/>
      <c r="J67" s="269"/>
      <c r="K67" s="86"/>
      <c r="L67" s="172"/>
      <c r="M67" s="8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1:24" s="4" customFormat="1" ht="10.199999999999999">
      <c r="A68" s="267" t="s">
        <v>126</v>
      </c>
      <c r="B68" s="281">
        <f>B46+B47+B48+B49+B50+B51+B52+B53+B54+B55</f>
        <v>38.370000000000005</v>
      </c>
      <c r="C68" s="290">
        <f t="shared" si="2"/>
        <v>0.19421101774042993</v>
      </c>
      <c r="D68" s="281">
        <f>D46+D47+D48+D49+D50+D51+D52+D53+D54+D55</f>
        <v>32.129999999999995</v>
      </c>
      <c r="E68" s="290">
        <f t="shared" si="2"/>
        <v>-0.10576120233787911</v>
      </c>
      <c r="F68" s="281">
        <f>F46+F47+F48+F49+F50+F51+F52+F53+F54+F55</f>
        <v>35.929999999999993</v>
      </c>
      <c r="G68" s="252"/>
      <c r="H68" s="266"/>
      <c r="I68" s="252"/>
      <c r="J68" s="273"/>
      <c r="K68" s="30"/>
      <c r="L68" s="172"/>
      <c r="M68" s="30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s="4" customFormat="1" ht="10.199999999999999">
      <c r="A69" s="267" t="s">
        <v>127</v>
      </c>
      <c r="B69" s="281">
        <f>B56+B57+B58+B59+B60+B61</f>
        <v>6.8100000000000005</v>
      </c>
      <c r="C69" s="290">
        <f t="shared" si="2"/>
        <v>-0.23569023569023562</v>
      </c>
      <c r="D69" s="281">
        <f>D56+D57+D58+D59+D60+D61</f>
        <v>8.91</v>
      </c>
      <c r="E69" s="290">
        <f t="shared" si="2"/>
        <v>0.22727272727272751</v>
      </c>
      <c r="F69" s="281">
        <f>F56+F57+F58+F59+F60+F61</f>
        <v>7.2599999999999989</v>
      </c>
      <c r="G69" s="252"/>
      <c r="H69" s="266"/>
      <c r="I69" s="252"/>
      <c r="J69" s="273"/>
      <c r="K69" s="30"/>
      <c r="L69" s="172"/>
      <c r="M69" s="30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s="11" customFormat="1" ht="10.199999999999999">
      <c r="A70" s="267" t="s">
        <v>128</v>
      </c>
      <c r="B70" s="281">
        <f>B62+B63+B64+B65</f>
        <v>6.14</v>
      </c>
      <c r="C70" s="290">
        <f t="shared" si="2"/>
        <v>6.3975903614457819</v>
      </c>
      <c r="D70" s="281">
        <f>D62+D63+D64+D65</f>
        <v>0.83000000000000007</v>
      </c>
      <c r="E70" s="290">
        <f t="shared" si="2"/>
        <v>0.31746031746031766</v>
      </c>
      <c r="F70" s="281">
        <f>F62+F63+F64+F65</f>
        <v>0.63</v>
      </c>
      <c r="G70" s="252"/>
      <c r="H70" s="266"/>
      <c r="I70" s="252"/>
      <c r="J70" s="273"/>
      <c r="K70" s="30"/>
      <c r="L70" s="172"/>
      <c r="M70" s="30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1:24" s="161" customFormat="1" ht="10.199999999999999" customHeight="1">
      <c r="A71" s="274" t="s">
        <v>132</v>
      </c>
      <c r="B71" s="284">
        <f>SUM(B66:B70)</f>
        <v>136.12</v>
      </c>
      <c r="C71" s="291">
        <f t="shared" si="2"/>
        <v>2.6468592112208755E-2</v>
      </c>
      <c r="D71" s="284">
        <f>SUM(D66:D70)</f>
        <v>132.61000000000001</v>
      </c>
      <c r="E71" s="291">
        <f t="shared" si="2"/>
        <v>-2.6286805198619478E-2</v>
      </c>
      <c r="F71" s="284">
        <f>SUM(F66:F70)</f>
        <v>136.19</v>
      </c>
      <c r="G71" s="247">
        <f>(F71-H71)/H71</f>
        <v>9.1003765120563962E-2</v>
      </c>
      <c r="H71" s="284">
        <v>124.83</v>
      </c>
      <c r="I71" s="247">
        <v>-0.25345374080497574</v>
      </c>
      <c r="J71" s="284">
        <v>167.20999999999998</v>
      </c>
    </row>
    <row r="72" spans="1:24" ht="10.199999999999999" customHeight="1">
      <c r="A72" s="261"/>
      <c r="B72" s="267"/>
      <c r="C72" s="252"/>
      <c r="D72" s="267"/>
      <c r="E72" s="251"/>
      <c r="F72" s="267"/>
      <c r="G72" s="251"/>
      <c r="H72" s="267"/>
      <c r="I72" s="248"/>
      <c r="J72" s="267"/>
    </row>
    <row r="73" spans="1:24" ht="10.199999999999999" customHeight="1">
      <c r="A73" s="285" t="s">
        <v>5</v>
      </c>
      <c r="B73" s="286"/>
      <c r="C73" s="252"/>
      <c r="D73" s="286"/>
      <c r="E73" s="251"/>
      <c r="F73" s="286"/>
      <c r="G73" s="251"/>
      <c r="H73" s="286"/>
      <c r="I73" s="251"/>
      <c r="J73" s="286"/>
    </row>
    <row r="74" spans="1:24" s="4" customFormat="1" ht="10.199999999999999">
      <c r="A74" s="261" t="s">
        <v>104</v>
      </c>
      <c r="B74" s="280">
        <v>4.9800000000000004</v>
      </c>
      <c r="C74" s="290">
        <f t="shared" ref="C74:E101" si="3">IF((+B74/D74)&lt;0,"n.m.",IF(B74&lt;0,(+B74/D74-1)*-1,(+B74/D74-1)))</f>
        <v>-0.1324041811846689</v>
      </c>
      <c r="D74" s="280">
        <v>5.74</v>
      </c>
      <c r="E74" s="290">
        <f t="shared" si="3"/>
        <v>-0.28960396039603964</v>
      </c>
      <c r="F74" s="280">
        <v>8.08</v>
      </c>
      <c r="G74" s="252"/>
      <c r="H74" s="263"/>
      <c r="I74" s="252"/>
      <c r="J74" s="264"/>
      <c r="K74" s="86"/>
      <c r="L74" s="172"/>
      <c r="M74" s="129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s="4" customFormat="1" ht="10.199999999999999">
      <c r="A75" s="261" t="s">
        <v>105</v>
      </c>
      <c r="B75" s="280">
        <v>0.14000000000000001</v>
      </c>
      <c r="C75" s="290">
        <f t="shared" si="3"/>
        <v>-0.77777777777777779</v>
      </c>
      <c r="D75" s="280">
        <v>0.63</v>
      </c>
      <c r="E75" s="290">
        <f t="shared" si="3"/>
        <v>-0.50393700787401574</v>
      </c>
      <c r="F75" s="280">
        <v>1.27</v>
      </c>
      <c r="G75" s="252"/>
      <c r="H75" s="263"/>
      <c r="I75" s="252"/>
      <c r="J75" s="264"/>
      <c r="K75" s="86"/>
      <c r="L75" s="172"/>
      <c r="M75" s="129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s="4" customFormat="1" ht="10.199999999999999">
      <c r="A76" s="261" t="s">
        <v>106</v>
      </c>
      <c r="B76" s="280">
        <v>0.31</v>
      </c>
      <c r="C76" s="290">
        <f t="shared" si="3"/>
        <v>-0.22500000000000009</v>
      </c>
      <c r="D76" s="280">
        <v>0.4</v>
      </c>
      <c r="E76" s="290">
        <f t="shared" si="3"/>
        <v>0.29032258064516148</v>
      </c>
      <c r="F76" s="280">
        <v>0.31</v>
      </c>
      <c r="G76" s="252"/>
      <c r="H76" s="263"/>
      <c r="I76" s="252"/>
      <c r="J76" s="264"/>
      <c r="K76" s="86"/>
      <c r="L76" s="172"/>
      <c r="M76" s="129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s="4" customFormat="1" ht="10.199999999999999">
      <c r="A77" s="261" t="s">
        <v>107</v>
      </c>
      <c r="B77" s="280">
        <v>0.28000000000000003</v>
      </c>
      <c r="C77" s="290">
        <f t="shared" si="3"/>
        <v>-0.29999999999999993</v>
      </c>
      <c r="D77" s="280">
        <v>0.4</v>
      </c>
      <c r="E77" s="290">
        <f t="shared" si="3"/>
        <v>-2.4390243902438935E-2</v>
      </c>
      <c r="F77" s="280">
        <v>0.41</v>
      </c>
      <c r="G77" s="252"/>
      <c r="H77" s="263"/>
      <c r="I77" s="252"/>
      <c r="J77" s="264"/>
      <c r="K77" s="86"/>
      <c r="L77" s="172"/>
      <c r="M77" s="129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s="11" customFormat="1" ht="10.199999999999999">
      <c r="A78" s="261" t="s">
        <v>108</v>
      </c>
      <c r="B78" s="280">
        <v>0</v>
      </c>
      <c r="C78" s="290"/>
      <c r="D78" s="280">
        <v>0</v>
      </c>
      <c r="E78" s="290"/>
      <c r="F78" s="280">
        <v>0</v>
      </c>
      <c r="G78" s="252"/>
      <c r="H78" s="263"/>
      <c r="I78" s="252"/>
      <c r="J78" s="264"/>
      <c r="K78" s="86"/>
      <c r="L78" s="172"/>
      <c r="M78" s="129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spans="1:24" s="11" customFormat="1" ht="10.199999999999999">
      <c r="A79" s="261" t="s">
        <v>109</v>
      </c>
      <c r="B79" s="280">
        <v>0</v>
      </c>
      <c r="C79" s="290"/>
      <c r="D79" s="280">
        <v>0</v>
      </c>
      <c r="E79" s="290"/>
      <c r="F79" s="280">
        <v>0</v>
      </c>
      <c r="G79" s="252"/>
      <c r="H79" s="263"/>
      <c r="I79" s="252"/>
      <c r="J79" s="264"/>
      <c r="K79" s="86"/>
      <c r="L79" s="172"/>
      <c r="M79" s="129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1:24" s="11" customFormat="1" ht="10.199999999999999">
      <c r="A80" s="261" t="s">
        <v>110</v>
      </c>
      <c r="B80" s="280">
        <v>0.08</v>
      </c>
      <c r="C80" s="290">
        <f t="shared" si="3"/>
        <v>-0.38461538461538458</v>
      </c>
      <c r="D80" s="280">
        <v>0.13</v>
      </c>
      <c r="E80" s="290">
        <f t="shared" si="3"/>
        <v>0.30000000000000004</v>
      </c>
      <c r="F80" s="280">
        <v>0.1</v>
      </c>
      <c r="G80" s="252"/>
      <c r="H80" s="263"/>
      <c r="I80" s="252"/>
      <c r="J80" s="264"/>
      <c r="K80" s="86"/>
      <c r="L80" s="172"/>
      <c r="M80" s="129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1:24" s="11" customFormat="1" ht="10.199999999999999">
      <c r="A81" s="261" t="s">
        <v>111</v>
      </c>
      <c r="B81" s="280">
        <v>0.02</v>
      </c>
      <c r="C81" s="290">
        <f t="shared" si="3"/>
        <v>1</v>
      </c>
      <c r="D81" s="280">
        <v>0.01</v>
      </c>
      <c r="E81" s="290">
        <f t="shared" si="3"/>
        <v>0</v>
      </c>
      <c r="F81" s="280">
        <v>0.01</v>
      </c>
      <c r="G81" s="252"/>
      <c r="H81" s="263"/>
      <c r="I81" s="252"/>
      <c r="J81" s="264"/>
      <c r="K81" s="86"/>
      <c r="L81" s="172"/>
      <c r="M81" s="129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 s="11" customFormat="1" ht="10.199999999999999">
      <c r="A82" s="261" t="s">
        <v>112</v>
      </c>
      <c r="B82" s="280">
        <v>0</v>
      </c>
      <c r="C82" s="290">
        <f t="shared" si="3"/>
        <v>-1</v>
      </c>
      <c r="D82" s="280">
        <v>0.01</v>
      </c>
      <c r="E82" s="290"/>
      <c r="F82" s="280">
        <v>0</v>
      </c>
      <c r="G82" s="252"/>
      <c r="H82" s="263"/>
      <c r="I82" s="252"/>
      <c r="J82" s="264"/>
      <c r="K82" s="86"/>
      <c r="L82" s="172"/>
      <c r="M82" s="129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 s="11" customFormat="1" ht="10.199999999999999">
      <c r="A83" s="261" t="s">
        <v>113</v>
      </c>
      <c r="B83" s="280">
        <v>0</v>
      </c>
      <c r="C83" s="290"/>
      <c r="D83" s="280">
        <v>0</v>
      </c>
      <c r="E83" s="290"/>
      <c r="F83" s="280">
        <v>0</v>
      </c>
      <c r="G83" s="252"/>
      <c r="H83" s="263"/>
      <c r="I83" s="252"/>
      <c r="J83" s="264"/>
      <c r="K83" s="86"/>
      <c r="L83" s="172"/>
      <c r="M83" s="129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 s="11" customFormat="1" ht="10.199999999999999">
      <c r="A84" s="261" t="s">
        <v>114</v>
      </c>
      <c r="B84" s="280">
        <v>0</v>
      </c>
      <c r="C84" s="290"/>
      <c r="D84" s="280">
        <v>0</v>
      </c>
      <c r="E84" s="290"/>
      <c r="F84" s="280">
        <v>0</v>
      </c>
      <c r="G84" s="252"/>
      <c r="H84" s="263"/>
      <c r="I84" s="252"/>
      <c r="J84" s="264"/>
      <c r="K84" s="86"/>
      <c r="L84" s="172"/>
      <c r="M84" s="129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1:24" s="11" customFormat="1" ht="10.199999999999999">
      <c r="A85" s="261" t="s">
        <v>115</v>
      </c>
      <c r="B85" s="280">
        <v>0</v>
      </c>
      <c r="C85" s="290"/>
      <c r="D85" s="280">
        <v>0</v>
      </c>
      <c r="E85" s="290"/>
      <c r="F85" s="280">
        <v>0</v>
      </c>
      <c r="G85" s="252"/>
      <c r="H85" s="263"/>
      <c r="I85" s="252"/>
      <c r="J85" s="264"/>
      <c r="K85" s="86"/>
      <c r="L85" s="172"/>
      <c r="M85" s="129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1:24" s="11" customFormat="1" ht="10.199999999999999">
      <c r="A86" s="261" t="s">
        <v>116</v>
      </c>
      <c r="B86" s="280">
        <v>0.14000000000000001</v>
      </c>
      <c r="C86" s="290"/>
      <c r="D86" s="280">
        <v>0</v>
      </c>
      <c r="E86" s="290">
        <f t="shared" si="3"/>
        <v>-1</v>
      </c>
      <c r="F86" s="280">
        <v>0.26</v>
      </c>
      <c r="G86" s="252"/>
      <c r="H86" s="263"/>
      <c r="I86" s="252"/>
      <c r="J86" s="264"/>
      <c r="K86" s="86"/>
      <c r="L86" s="172"/>
      <c r="M86" s="129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1:24" s="11" customFormat="1" ht="10.199999999999999">
      <c r="A87" s="261" t="s">
        <v>117</v>
      </c>
      <c r="B87" s="281">
        <v>0</v>
      </c>
      <c r="C87" s="290"/>
      <c r="D87" s="281">
        <v>0</v>
      </c>
      <c r="E87" s="290"/>
      <c r="F87" s="281">
        <v>0</v>
      </c>
      <c r="G87" s="252"/>
      <c r="H87" s="266"/>
      <c r="I87" s="252"/>
      <c r="J87" s="267"/>
      <c r="K87" s="86"/>
      <c r="L87" s="172"/>
      <c r="M87" s="129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1:24" s="11" customFormat="1" ht="10.199999999999999">
      <c r="A88" s="261" t="s">
        <v>118</v>
      </c>
      <c r="B88" s="280">
        <v>0.01</v>
      </c>
      <c r="C88" s="290">
        <f t="shared" si="3"/>
        <v>-0.95454545454545459</v>
      </c>
      <c r="D88" s="280">
        <v>0.22</v>
      </c>
      <c r="E88" s="290">
        <f t="shared" si="3"/>
        <v>0.69230769230769229</v>
      </c>
      <c r="F88" s="280">
        <v>0.13</v>
      </c>
      <c r="G88" s="252"/>
      <c r="H88" s="263"/>
      <c r="I88" s="252"/>
      <c r="J88" s="264"/>
      <c r="K88" s="86"/>
      <c r="L88" s="172"/>
      <c r="M88" s="129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s="4" customFormat="1" ht="10.199999999999999">
      <c r="A89" s="261" t="s">
        <v>119</v>
      </c>
      <c r="B89" s="280">
        <v>0</v>
      </c>
      <c r="C89" s="290"/>
      <c r="D89" s="280">
        <v>0</v>
      </c>
      <c r="E89" s="290"/>
      <c r="F89" s="280">
        <v>0</v>
      </c>
      <c r="G89" s="252"/>
      <c r="H89" s="263"/>
      <c r="I89" s="252"/>
      <c r="J89" s="264"/>
      <c r="K89" s="86"/>
      <c r="L89" s="172"/>
      <c r="M89" s="129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s="11" customFormat="1" ht="10.199999999999999">
      <c r="A90" s="261" t="s">
        <v>120</v>
      </c>
      <c r="B90" s="280">
        <v>0</v>
      </c>
      <c r="C90" s="290"/>
      <c r="D90" s="280">
        <v>0</v>
      </c>
      <c r="E90" s="290"/>
      <c r="F90" s="280">
        <v>0</v>
      </c>
      <c r="G90" s="252"/>
      <c r="H90" s="263"/>
      <c r="I90" s="252"/>
      <c r="J90" s="264"/>
      <c r="K90" s="86"/>
      <c r="L90" s="172"/>
      <c r="M90" s="129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s="11" customFormat="1" ht="10.199999999999999">
      <c r="A91" s="261" t="s">
        <v>121</v>
      </c>
      <c r="B91" s="280">
        <v>0</v>
      </c>
      <c r="C91" s="290"/>
      <c r="D91" s="280">
        <v>0</v>
      </c>
      <c r="E91" s="290"/>
      <c r="F91" s="280">
        <v>0</v>
      </c>
      <c r="G91" s="252"/>
      <c r="H91" s="263"/>
      <c r="I91" s="252"/>
      <c r="J91" s="264"/>
      <c r="K91" s="86"/>
      <c r="L91" s="172"/>
      <c r="M91" s="129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 s="11" customFormat="1" ht="10.199999999999999">
      <c r="A92" s="261" t="s">
        <v>122</v>
      </c>
      <c r="B92" s="280">
        <v>0.41</v>
      </c>
      <c r="C92" s="290"/>
      <c r="D92" s="280">
        <v>0</v>
      </c>
      <c r="E92" s="290"/>
      <c r="F92" s="280">
        <v>0</v>
      </c>
      <c r="G92" s="252"/>
      <c r="H92" s="263"/>
      <c r="I92" s="252"/>
      <c r="J92" s="264"/>
      <c r="K92" s="86"/>
      <c r="L92" s="172"/>
      <c r="M92" s="129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 s="11" customFormat="1" ht="10.199999999999999">
      <c r="A93" s="261" t="s">
        <v>123</v>
      </c>
      <c r="B93" s="280">
        <v>0.08</v>
      </c>
      <c r="C93" s="290"/>
      <c r="D93" s="280">
        <v>0</v>
      </c>
      <c r="E93" s="290">
        <f t="shared" si="3"/>
        <v>-1</v>
      </c>
      <c r="F93" s="280">
        <v>0.05</v>
      </c>
      <c r="G93" s="268"/>
      <c r="H93" s="263"/>
      <c r="I93" s="268"/>
      <c r="J93" s="264"/>
      <c r="K93" s="90"/>
      <c r="L93" s="177"/>
      <c r="M93" s="129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 s="11" customFormat="1" ht="10.199999999999999">
      <c r="A94" s="261" t="s">
        <v>124</v>
      </c>
      <c r="B94" s="282">
        <v>0</v>
      </c>
      <c r="C94" s="290"/>
      <c r="D94" s="282">
        <v>0</v>
      </c>
      <c r="E94" s="290"/>
      <c r="F94" s="282">
        <v>0</v>
      </c>
      <c r="G94" s="252"/>
      <c r="H94" s="270"/>
      <c r="I94" s="252"/>
      <c r="J94" s="269"/>
      <c r="K94" s="86"/>
      <c r="L94" s="14"/>
      <c r="M94" s="8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 s="11" customFormat="1" ht="10.199999999999999">
      <c r="A95" s="261" t="s">
        <v>125</v>
      </c>
      <c r="B95" s="282">
        <v>0</v>
      </c>
      <c r="C95" s="290"/>
      <c r="D95" s="282">
        <v>0</v>
      </c>
      <c r="E95" s="290">
        <f t="shared" si="3"/>
        <v>-1</v>
      </c>
      <c r="F95" s="282">
        <v>0.04</v>
      </c>
      <c r="G95" s="252"/>
      <c r="H95" s="270"/>
      <c r="I95" s="252"/>
      <c r="J95" s="269"/>
      <c r="K95" s="86"/>
      <c r="L95" s="14"/>
      <c r="M95" s="8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 s="11" customFormat="1" ht="10.199999999999999">
      <c r="A96" s="267" t="s">
        <v>104</v>
      </c>
      <c r="B96" s="283">
        <f>B74</f>
        <v>4.9800000000000004</v>
      </c>
      <c r="C96" s="290">
        <f t="shared" si="3"/>
        <v>-0.1324041811846689</v>
      </c>
      <c r="D96" s="283">
        <f>D74</f>
        <v>5.74</v>
      </c>
      <c r="E96" s="290">
        <f t="shared" si="3"/>
        <v>-0.28960396039603964</v>
      </c>
      <c r="F96" s="283">
        <f>F74</f>
        <v>8.08</v>
      </c>
      <c r="G96" s="252"/>
      <c r="H96" s="272"/>
      <c r="I96" s="252"/>
      <c r="J96" s="269"/>
      <c r="K96" s="86"/>
      <c r="L96" s="172"/>
      <c r="M96" s="8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 s="11" customFormat="1" ht="10.199999999999999">
      <c r="A97" s="267" t="s">
        <v>105</v>
      </c>
      <c r="B97" s="283">
        <f>B75</f>
        <v>0.14000000000000001</v>
      </c>
      <c r="C97" s="290">
        <f t="shared" si="3"/>
        <v>-0.77777777777777779</v>
      </c>
      <c r="D97" s="283">
        <f>D75</f>
        <v>0.63</v>
      </c>
      <c r="E97" s="290">
        <f t="shared" si="3"/>
        <v>-0.50393700787401574</v>
      </c>
      <c r="F97" s="283">
        <f>F75</f>
        <v>1.27</v>
      </c>
      <c r="G97" s="252"/>
      <c r="H97" s="272"/>
      <c r="I97" s="252"/>
      <c r="J97" s="269"/>
      <c r="K97" s="86"/>
      <c r="L97" s="172"/>
      <c r="M97" s="8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1:24" s="4" customFormat="1" ht="10.199999999999999">
      <c r="A98" s="267" t="s">
        <v>126</v>
      </c>
      <c r="B98" s="281">
        <f>B76+B77+B78+B79+B80+B81+B82+B83+B84+B85</f>
        <v>0.69000000000000006</v>
      </c>
      <c r="C98" s="290">
        <f t="shared" si="3"/>
        <v>-0.27368421052631575</v>
      </c>
      <c r="D98" s="281">
        <f>D76+D77+D78+D79+D80+D81+D82+D83+D84+D85</f>
        <v>0.95000000000000007</v>
      </c>
      <c r="E98" s="290">
        <f t="shared" si="3"/>
        <v>0.14457831325301229</v>
      </c>
      <c r="F98" s="281">
        <f>F76+F77+F78+F79+F80+F81+F82+F83+F84+F85</f>
        <v>0.83</v>
      </c>
      <c r="G98" s="252"/>
      <c r="H98" s="266"/>
      <c r="I98" s="252"/>
      <c r="J98" s="273"/>
      <c r="K98" s="30"/>
      <c r="L98" s="172"/>
      <c r="M98" s="30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s="4" customFormat="1" ht="10.199999999999999">
      <c r="A99" s="267" t="s">
        <v>127</v>
      </c>
      <c r="B99" s="281">
        <f>B86+B87+B88+B89+B90+B91</f>
        <v>0.15000000000000002</v>
      </c>
      <c r="C99" s="320">
        <f t="shared" si="3"/>
        <v>-0.31818181818181812</v>
      </c>
      <c r="D99" s="319">
        <f>D86+D87+D88+D89+D90+D91</f>
        <v>0.22</v>
      </c>
      <c r="E99" s="320">
        <f t="shared" si="3"/>
        <v>-0.4358974358974359</v>
      </c>
      <c r="F99" s="319">
        <f>F86+F87+F88+F89+F90+F91</f>
        <v>0.39</v>
      </c>
      <c r="G99" s="252"/>
      <c r="H99" s="266"/>
      <c r="I99" s="252"/>
      <c r="J99" s="273"/>
      <c r="K99" s="30"/>
      <c r="L99" s="172"/>
      <c r="M99" s="30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s="11" customFormat="1" ht="10.199999999999999">
      <c r="A100" s="267" t="s">
        <v>128</v>
      </c>
      <c r="B100" s="281">
        <f>B92+B93+B94+B95</f>
        <v>0.49</v>
      </c>
      <c r="C100" s="320"/>
      <c r="D100" s="319">
        <f>D92+D93+D94+D95</f>
        <v>0</v>
      </c>
      <c r="E100" s="320">
        <f t="shared" si="3"/>
        <v>-1</v>
      </c>
      <c r="F100" s="319">
        <f>F92+F93+F94+F95</f>
        <v>0.09</v>
      </c>
      <c r="G100" s="252"/>
      <c r="H100" s="266"/>
      <c r="I100" s="252"/>
      <c r="J100" s="273"/>
      <c r="K100" s="30"/>
      <c r="L100" s="172"/>
      <c r="M100" s="30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1:24" s="161" customFormat="1" ht="10.199999999999999" customHeight="1">
      <c r="A101" s="245" t="s">
        <v>133</v>
      </c>
      <c r="B101" s="246">
        <f>SUM(B96:B100)</f>
        <v>6.4500000000000011</v>
      </c>
      <c r="C101" s="321">
        <f t="shared" si="3"/>
        <v>-0.14456233421750653</v>
      </c>
      <c r="D101" s="246">
        <f>SUM(D96:D100)</f>
        <v>7.54</v>
      </c>
      <c r="E101" s="321">
        <f t="shared" si="3"/>
        <v>-0.29268292682926833</v>
      </c>
      <c r="F101" s="246">
        <f>SUM(F96:F100)</f>
        <v>10.66</v>
      </c>
      <c r="G101" s="247">
        <f>(F101-H101)/H101</f>
        <v>-8.8109495295124129E-2</v>
      </c>
      <c r="H101" s="246">
        <v>11.690000000000001</v>
      </c>
      <c r="I101" s="247">
        <v>-0.10967250571210951</v>
      </c>
      <c r="J101" s="246">
        <v>13.129999999999999</v>
      </c>
    </row>
    <row r="102" spans="1:24" ht="12" customHeight="1">
      <c r="C102" s="258"/>
    </row>
  </sheetData>
  <mergeCells count="1">
    <mergeCell ref="A9:A10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&amp;A</oddHeader>
  </headerFooter>
  <rowBreaks count="2" manualBreakCount="2">
    <brk id="42" max="14" man="1"/>
    <brk id="7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International + Special Divisio</vt:lpstr>
      <vt:lpstr>Other</vt:lpstr>
      <vt:lpstr>Group!Druckbereich</vt:lpstr>
      <vt:lpstr>'International + Special Divisio'!Druckbereich</vt:lpstr>
      <vt:lpstr>'North + West'!Druckbereich</vt:lpstr>
      <vt:lpstr>Other!Druckbereich</vt:lpstr>
      <vt:lpstr>'South + East'!Druckbereich</vt:lpstr>
      <vt:lpstr>Group!Drucktitel</vt:lpstr>
      <vt:lpstr>'International + Special Divisio'!Drucktitel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Marianne Gruber</cp:lastModifiedBy>
  <cp:lastPrinted>2016-04-28T10:30:14Z</cp:lastPrinted>
  <dcterms:created xsi:type="dcterms:W3CDTF">2015-02-10T08:20:45Z</dcterms:created>
  <dcterms:modified xsi:type="dcterms:W3CDTF">2016-04-28T10:55:07Z</dcterms:modified>
</cp:coreProperties>
</file>